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45" windowWidth="8670" windowHeight="9000" activeTab="1"/>
  </bookViews>
  <sheets>
    <sheet name="FBA1ketv" sheetId="5" r:id="rId1"/>
    <sheet name="VRA1ketv" sheetId="4" r:id="rId2"/>
    <sheet name="FS4priedas1ketv" sheetId="6" r:id="rId3"/>
  </sheets>
  <definedNames>
    <definedName name="_xlnm.Print_Area" localSheetId="0">FBA1ketv!$A$1:$G$102</definedName>
    <definedName name="_xlnm.Print_Area" localSheetId="2">FS4priedas1ketv!$A$1:$M$26</definedName>
    <definedName name="_xlnm.Print_Titles" localSheetId="0">FBA1ketv!$19:$19</definedName>
    <definedName name="_xlnm.Print_Titles" localSheetId="1">VRA1ketv!$20:$20</definedName>
  </definedNames>
  <calcPr calcId="144525"/>
</workbook>
</file>

<file path=xl/calcChain.xml><?xml version="1.0" encoding="utf-8"?>
<calcChain xmlns="http://schemas.openxmlformats.org/spreadsheetml/2006/main">
  <c r="I16" i="6" l="1"/>
  <c r="I13" i="6"/>
  <c r="I14" i="6"/>
  <c r="D14" i="6"/>
  <c r="I17" i="6"/>
  <c r="D16" i="6"/>
  <c r="D17" i="6"/>
  <c r="M23" i="6" l="1"/>
  <c r="M22" i="6"/>
  <c r="L21" i="6"/>
  <c r="K21" i="6"/>
  <c r="J21" i="6"/>
  <c r="I21" i="6"/>
  <c r="H21" i="6"/>
  <c r="G21" i="6"/>
  <c r="F21" i="6"/>
  <c r="E21" i="6"/>
  <c r="D21" i="6"/>
  <c r="C21" i="6"/>
  <c r="M20" i="6"/>
  <c r="M19" i="6"/>
  <c r="L18" i="6"/>
  <c r="K18" i="6"/>
  <c r="J18" i="6"/>
  <c r="I18" i="6"/>
  <c r="H18" i="6"/>
  <c r="G18" i="6"/>
  <c r="F18" i="6"/>
  <c r="E18" i="6"/>
  <c r="D18" i="6"/>
  <c r="C18" i="6"/>
  <c r="M17" i="6"/>
  <c r="M16" i="6"/>
  <c r="L15" i="6"/>
  <c r="K15" i="6"/>
  <c r="J15" i="6"/>
  <c r="H15" i="6"/>
  <c r="G15" i="6"/>
  <c r="F15" i="6"/>
  <c r="E15" i="6"/>
  <c r="D15" i="6"/>
  <c r="C15" i="6"/>
  <c r="M14" i="6"/>
  <c r="M13" i="6"/>
  <c r="L12" i="6"/>
  <c r="K12" i="6"/>
  <c r="J12" i="6"/>
  <c r="H12" i="6"/>
  <c r="G12" i="6"/>
  <c r="F12" i="6"/>
  <c r="E12" i="6"/>
  <c r="D12" i="6"/>
  <c r="C12" i="6"/>
  <c r="C24" i="6" l="1"/>
  <c r="E24" i="6"/>
  <c r="G24" i="6"/>
  <c r="I12" i="6"/>
  <c r="M12" i="6" s="1"/>
  <c r="K24" i="6"/>
  <c r="D24" i="6"/>
  <c r="F24" i="6"/>
  <c r="H24" i="6"/>
  <c r="J24" i="6"/>
  <c r="L24" i="6"/>
  <c r="M18" i="6"/>
  <c r="M21" i="6"/>
  <c r="I15" i="6"/>
  <c r="I24" i="6" l="1"/>
  <c r="M24" i="6" s="1"/>
  <c r="M15" i="6"/>
  <c r="G90" i="5"/>
  <c r="F90" i="5"/>
  <c r="G86" i="5"/>
  <c r="F86" i="5"/>
  <c r="G84" i="5"/>
  <c r="F84" i="5"/>
  <c r="G75" i="5"/>
  <c r="F75" i="5"/>
  <c r="G69" i="5"/>
  <c r="F69" i="5"/>
  <c r="G65" i="5"/>
  <c r="G64" i="5" s="1"/>
  <c r="F65" i="5"/>
  <c r="F64" i="5"/>
  <c r="G59" i="5"/>
  <c r="F59" i="5"/>
  <c r="F94" i="5" s="1"/>
  <c r="G49" i="5"/>
  <c r="F49" i="5"/>
  <c r="G42" i="5"/>
  <c r="F42" i="5"/>
  <c r="G41" i="5"/>
  <c r="F41" i="5"/>
  <c r="G27" i="5"/>
  <c r="F27" i="5"/>
  <c r="G21" i="5"/>
  <c r="F21" i="5"/>
  <c r="F20" i="5"/>
  <c r="F58" i="5" s="1"/>
  <c r="G20" i="5" l="1"/>
  <c r="G58" i="5" s="1"/>
  <c r="G94" i="5"/>
  <c r="I28" i="4" l="1"/>
  <c r="H28" i="4"/>
  <c r="H47" i="4"/>
  <c r="I47" i="4"/>
  <c r="H31" i="4"/>
  <c r="H22" i="4"/>
  <c r="H21" i="4" s="1"/>
  <c r="I22" i="4"/>
  <c r="I21" i="4" s="1"/>
  <c r="I46" i="4" s="1"/>
  <c r="I54" i="4" s="1"/>
  <c r="I56" i="4" s="1"/>
  <c r="I31" i="4"/>
  <c r="H46" i="4" l="1"/>
  <c r="H54" i="4" s="1"/>
  <c r="H56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<sst xmlns="http://schemas.openxmlformats.org/spreadsheetml/2006/main" count="381" uniqueCount="279">
  <si>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</si>
  <si>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</si>
  <si>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</si>
  <si>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</si>
  <si>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</si>
  <si>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</si>
  <si>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</si>
  <si>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</si>
  <si>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</si>
  <si>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</si>
  <si>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</si>
  <si>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</si>
  <si>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</si>
  <si>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</si>
  <si>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</si>
  <si>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</si>
  <si>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</si>
  <si>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</si>
  <si>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</si>
  <si>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</si>
  <si>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</si>
  <si>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</si>
  <si>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</si>
  <si>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</si>
  <si>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</si>
  <si>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</si>
  <si>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</si>
  <si>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</si>
  <si>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</si>
  <si>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</si>
  <si>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</si>
  <si>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</si>
  <si>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</si>
  <si>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</si>
  <si>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</si>
  <si>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</si>
  <si>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</si>
  <si>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</si>
  <si>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</si>
  <si>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</si>
  <si>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</si>
  <si>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</si>
  <si>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</si>
  <si>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</si>
  <si>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</si>
  <si>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</si>
  <si>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</si>
  <si>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</si>
  <si>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</si>
  <si>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</si>
  <si>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</si>
  <si>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</si>
  <si>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</si>
  <si>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</si>
  <si>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</si>
  <si>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</si>
  <si>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</si>
  <si>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</si>
  <si>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</si>
  <si>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</si>
  <si>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</si>
  <si>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</si>
  <si>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</si>
  <si>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</si>
  <si>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</si>
  <si>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</si>
  <si>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</si>
  <si>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</si>
  <si>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</si>
  <si>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</si>
  <si>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</si>
  <si>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</si>
  <si>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</si>
  <si>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</si>
  <si>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</si>
  <si>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</si>
  <si>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</si>
  <si>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</si>
  <si>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</si>
  <si>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</si>
  <si>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</si>
  <si>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</si>
  <si>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</si>
  <si>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</si>
  <si>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</si>
  <si>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</si>
  <si>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</si>
  <si>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</si>
  <si>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</si>
  <si>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</si>
  <si>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</si>
  <si>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</si>
  <si>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</si>
  <si>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</si>
  <si>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</si>
  <si>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</si>
  <si>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</si>
  <si>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</si>
  <si>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</si>
  <si>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</si>
  <si>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</si>
  <si>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</si>
  <si>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</si>
  <si>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</si>
  <si>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</si>
  <si>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Klaipėdos raj.Vėžaičių pagrindinė mokykla</t>
  </si>
  <si>
    <t>PAGAL  2019.03.31 D. DUOMENIS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</si>
  <si>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</si>
  <si>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</si>
  <si>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</si>
  <si>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_________________________________________________________________________________________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</si>
  <si>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</si>
  <si>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</si>
  <si>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Pateikimo valiuta ir tikslumas: eurais arba tūkstančiais eurų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</si>
  <si>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</si>
  <si>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</si>
  <si>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</si>
  <si>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</si>
  <si>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</si>
  <si>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</si>
  <si>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</si>
  <si>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</si>
  <si>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</si>
  <si>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</si>
  <si>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</si>
  <si>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</si>
  <si>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</si>
  <si>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</si>
  <si>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</si>
  <si>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</si>
  <si>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</si>
  <si>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</si>
  <si>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</si>
  <si>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</si>
  <si>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</si>
  <si>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</si>
  <si>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</si>
  <si>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</si>
  <si>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</si>
  <si>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</si>
  <si>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</si>
  <si>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</si>
  <si>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</si>
  <si>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</si>
  <si>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</si>
  <si>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</si>
  <si>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</si>
  <si>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</si>
  <si>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</si>
  <si>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</si>
  <si>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</si>
  <si>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</si>
  <si>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</si>
  <si>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</si>
  <si>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</si>
  <si>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</si>
  <si>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</si>
  <si>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</si>
  <si>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</si>
  <si>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</si>
  <si>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</si>
  <si>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</si>
  <si>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</si>
  <si>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</si>
  <si>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</si>
  <si>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</si>
  <si>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</si>
  <si>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</si>
  <si>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</si>
  <si>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</si>
  <si>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</si>
  <si>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</si>
  <si>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</si>
  <si>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</si>
  <si>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</si>
  <si>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</si>
  <si>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</si>
  <si>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</si>
  <si>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</si>
  <si>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</si>
  <si>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</si>
  <si>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</si>
  <si>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</si>
  <si>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</si>
  <si>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</si>
  <si>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</si>
  <si>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</si>
  <si>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</si>
  <si>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</si>
  <si>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</si>
  <si>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</si>
  <si>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</si>
  <si>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</si>
  <si>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</si>
  <si>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</si>
  <si>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</si>
  <si>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</si>
  <si>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</si>
  <si>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</si>
  <si>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</si>
  <si>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</si>
  <si>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</si>
  <si>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</si>
  <si>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</si>
  <si>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</si>
  <si>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</si>
  <si>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</si>
  <si>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</si>
  <si>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</si>
  <si>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</si>
  <si>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</si>
  <si>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</si>
  <si>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</si>
  <si>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</si>
  <si>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</si>
  <si>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</si>
  <si>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</si>
  <si>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</si>
  <si>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</si>
  <si>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</si>
  <si>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</si>
  <si>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</si>
  <si>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>Direktorė</t>
  </si>
  <si>
    <t>Dalia Baliutavičienė</t>
  </si>
  <si>
    <t>Vyriausioji buhalterė</t>
  </si>
  <si>
    <t>Irma Žemgulienė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</si>
  <si>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</si>
  <si>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</si>
  <si>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</si>
  <si>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</si>
  <si>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</si>
  <si>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</si>
  <si>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</si>
  <si>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</si>
  <si>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</si>
  <si>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</si>
  <si>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</si>
  <si>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</si>
  <si>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</si>
  <si>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</si>
  <si>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</si>
  <si>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</si>
  <si>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</si>
  <si>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</si>
  <si>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</si>
  <si>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</si>
  <si>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</si>
  <si>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</si>
  <si>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</si>
  <si>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</si>
  <si>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</si>
  <si>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</si>
  <si>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</si>
  <si>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</si>
  <si>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</si>
  <si>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</si>
  <si>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</si>
  <si>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</si>
  <si>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</si>
  <si>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</si>
  <si>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</si>
  <si>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</si>
  <si>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</si>
  <si>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</si>
  <si>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</si>
  <si>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</si>
  <si>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 xml:space="preserve">2019.04.24 Nr.  F3-050    </t>
  </si>
  <si>
    <t xml:space="preserve">2019.04.24 Nr. F3-050    </t>
  </si>
  <si>
    <t>P21</t>
  </si>
  <si>
    <t>P02</t>
  </si>
  <si>
    <t>P22</t>
  </si>
  <si>
    <t>P04</t>
  </si>
  <si>
    <t>P08</t>
  </si>
  <si>
    <t>P09</t>
  </si>
  <si>
    <t>P10</t>
  </si>
  <si>
    <t>P11</t>
  </si>
  <si>
    <t>P12</t>
  </si>
  <si>
    <t>P17</t>
  </si>
  <si>
    <t>P18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</si>
</sst>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i/>
      <sz val="11"/>
      <name val="TimesNewRoman,Bold"/>
      <charset val="186"/>
    </font>
    <font>
      <sz val="9"/>
      <name val="Arial"/>
      <family val="2"/>
      <charset val="186"/>
    </font>
    <font>
      <u/>
      <sz val="11"/>
      <name val="TimesNewRoman,Bold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220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6" fontId="6" fillId="2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31" fillId="0" borderId="0" xfId="0" applyFont="1"/>
    <xf numFmtId="0" fontId="4" fillId="0" borderId="0" xfId="0" applyFont="1" applyBorder="1" applyAlignment="1">
      <alignment horizontal="left" vertical="center"/>
    </xf>
    <xf numFmtId="16" fontId="13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4" fillId="2" borderId="0" xfId="0" applyFont="1" applyFill="1" applyBorder="1" applyAlignment="1">
      <alignment wrapText="1"/>
    </xf>
    <xf numFmtId="0" fontId="25" fillId="0" borderId="0" xfId="0" applyFont="1" applyAlignment="1"/>
    <xf numFmtId="0" fontId="24" fillId="2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2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opLeftCell="A10" workbookViewId="0">
      <selection activeCell="G30" sqref="G30"/>
    </sheetView>
  </sheetViews>
  <sheetFormatPr defaultRowHeight="12.75"/>
  <cols>
    <col min="1" max="1" width="10.5703125" style="38" customWidth="1"/>
    <col min="2" max="2" width="3.140625" style="26" customWidth="1"/>
    <col min="3" max="3" width="2.7109375" style="26" customWidth="1"/>
    <col min="4" max="4" width="59" style="26" customWidth="1"/>
    <col min="5" max="5" width="7.7109375" style="27" customWidth="1"/>
    <col min="6" max="6" width="11.85546875" style="38" customWidth="1"/>
    <col min="7" max="7" width="12.85546875" style="38" customWidth="1"/>
    <col min="8" max="16384" width="9.140625" style="38"/>
  </cols>
  <sheetData>
    <row r="1" spans="1:7">
      <c r="A1" s="36"/>
      <c r="B1" s="27"/>
      <c r="C1" s="27"/>
      <c r="D1" s="27"/>
      <c r="E1" s="37"/>
      <c r="F1" s="36"/>
      <c r="G1" s="36"/>
    </row>
    <row r="2" spans="1:7">
      <c r="E2" s="146" t="s">
        <v>107</v>
      </c>
      <c r="F2" s="147"/>
      <c r="G2" s="147"/>
    </row>
    <row r="3" spans="1:7">
      <c r="E3" s="148" t="s">
        <v>98</v>
      </c>
      <c r="F3" s="149"/>
      <c r="G3" s="149"/>
    </row>
    <row r="5" spans="1:7">
      <c r="A5" s="156" t="s">
        <v>108</v>
      </c>
      <c r="B5" s="157"/>
      <c r="C5" s="157"/>
      <c r="D5" s="157"/>
      <c r="E5" s="157"/>
      <c r="F5" s="155"/>
      <c r="G5" s="155"/>
    </row>
    <row r="6" spans="1:7">
      <c r="A6" s="158"/>
      <c r="B6" s="158"/>
      <c r="C6" s="158"/>
      <c r="D6" s="158"/>
      <c r="E6" s="158"/>
      <c r="F6" s="158"/>
      <c r="G6" s="158"/>
    </row>
    <row r="7" spans="1:7">
      <c r="A7" s="150" t="s">
        <v>105</v>
      </c>
      <c r="B7" s="151"/>
      <c r="C7" s="151"/>
      <c r="D7" s="151"/>
      <c r="E7" s="151"/>
      <c r="F7" s="152"/>
      <c r="G7" s="152"/>
    </row>
    <row r="8" spans="1:7">
      <c r="A8" s="153" t="s">
        <v>109</v>
      </c>
      <c r="B8" s="154"/>
      <c r="C8" s="154"/>
      <c r="D8" s="154"/>
      <c r="E8" s="154"/>
      <c r="F8" s="155"/>
      <c r="G8" s="155"/>
    </row>
    <row r="9" spans="1:7" ht="12.75" customHeight="1">
      <c r="A9" s="153" t="s">
        <v>110</v>
      </c>
      <c r="B9" s="154"/>
      <c r="C9" s="154"/>
      <c r="D9" s="154"/>
      <c r="E9" s="154"/>
      <c r="F9" s="155"/>
      <c r="G9" s="155"/>
    </row>
    <row r="10" spans="1:7">
      <c r="A10" s="143" t="s">
        <v>111</v>
      </c>
      <c r="B10" s="142"/>
      <c r="C10" s="142"/>
      <c r="D10" s="142"/>
      <c r="E10" s="142"/>
      <c r="F10" s="163"/>
      <c r="G10" s="163"/>
    </row>
    <row r="11" spans="1:7">
      <c r="A11" s="163"/>
      <c r="B11" s="163"/>
      <c r="C11" s="163"/>
      <c r="D11" s="163"/>
      <c r="E11" s="163"/>
      <c r="F11" s="163"/>
      <c r="G11" s="163"/>
    </row>
    <row r="12" spans="1:7">
      <c r="A12" s="162"/>
      <c r="B12" s="155"/>
      <c r="C12" s="155"/>
      <c r="D12" s="155"/>
      <c r="E12" s="155"/>
    </row>
    <row r="13" spans="1:7">
      <c r="A13" s="156" t="s">
        <v>112</v>
      </c>
      <c r="B13" s="157"/>
      <c r="C13" s="157"/>
      <c r="D13" s="157"/>
      <c r="E13" s="157"/>
      <c r="F13" s="164"/>
      <c r="G13" s="164"/>
    </row>
    <row r="14" spans="1:7">
      <c r="A14" s="156" t="s">
        <v>106</v>
      </c>
      <c r="B14" s="157"/>
      <c r="C14" s="157"/>
      <c r="D14" s="157"/>
      <c r="E14" s="157"/>
      <c r="F14" s="164"/>
      <c r="G14" s="164"/>
    </row>
    <row r="15" spans="1:7">
      <c r="A15" s="39"/>
      <c r="B15" s="40"/>
      <c r="C15" s="40"/>
      <c r="D15" s="40"/>
      <c r="E15" s="40"/>
      <c r="F15" s="41"/>
      <c r="G15" s="41"/>
    </row>
    <row r="16" spans="1:7">
      <c r="A16" s="165" t="s">
        <v>266</v>
      </c>
      <c r="B16" s="166"/>
      <c r="C16" s="166"/>
      <c r="D16" s="166"/>
      <c r="E16" s="166"/>
      <c r="F16" s="167"/>
      <c r="G16" s="167"/>
    </row>
    <row r="17" spans="1:7">
      <c r="A17" s="153" t="s">
        <v>3</v>
      </c>
      <c r="B17" s="153"/>
      <c r="C17" s="153"/>
      <c r="D17" s="153"/>
      <c r="E17" s="153"/>
      <c r="F17" s="168"/>
      <c r="G17" s="168"/>
    </row>
    <row r="18" spans="1:7" ht="12.75" customHeight="1">
      <c r="A18" s="39"/>
      <c r="B18" s="42"/>
      <c r="C18" s="42"/>
      <c r="D18" s="169" t="s">
        <v>113</v>
      </c>
      <c r="E18" s="169"/>
      <c r="F18" s="169"/>
      <c r="G18" s="169"/>
    </row>
    <row r="19" spans="1:7" ht="67.5" customHeight="1">
      <c r="A19" s="43" t="s">
        <v>4</v>
      </c>
      <c r="B19" s="159" t="s">
        <v>5</v>
      </c>
      <c r="C19" s="160"/>
      <c r="D19" s="161"/>
      <c r="E19" s="44" t="s">
        <v>114</v>
      </c>
      <c r="F19" s="45" t="s">
        <v>115</v>
      </c>
      <c r="G19" s="45" t="s">
        <v>116</v>
      </c>
    </row>
    <row r="20" spans="1:7" s="26" customFormat="1" ht="12.75" customHeight="1">
      <c r="A20" s="45" t="s">
        <v>8</v>
      </c>
      <c r="B20" s="46" t="s">
        <v>117</v>
      </c>
      <c r="C20" s="47"/>
      <c r="D20" s="48"/>
      <c r="E20" s="49"/>
      <c r="F20" s="50">
        <f>SUM(F21,F27,F38,F39)</f>
        <v>725970.20000000007</v>
      </c>
      <c r="G20" s="50">
        <f>SUM(G21,G27,G38,G39)</f>
        <v>659087.88999999978</v>
      </c>
    </row>
    <row r="21" spans="1:7" s="26" customFormat="1" ht="12.75" customHeight="1">
      <c r="A21" s="51" t="s">
        <v>10</v>
      </c>
      <c r="B21" s="52" t="s">
        <v>118</v>
      </c>
      <c r="C21" s="53"/>
      <c r="D21" s="54"/>
      <c r="E21" s="49"/>
      <c r="F21" s="55">
        <f>SUM(F22:F26)</f>
        <v>0</v>
      </c>
      <c r="G21" s="55">
        <f>SUM(G22:G26)</f>
        <v>0</v>
      </c>
    </row>
    <row r="22" spans="1:7" s="26" customFormat="1" ht="12.75" customHeight="1">
      <c r="A22" s="49" t="s">
        <v>119</v>
      </c>
      <c r="B22" s="56"/>
      <c r="C22" s="57" t="s">
        <v>120</v>
      </c>
      <c r="D22" s="58"/>
      <c r="E22" s="59"/>
      <c r="F22" s="55"/>
      <c r="G22" s="55"/>
    </row>
    <row r="23" spans="1:7" s="26" customFormat="1" ht="12.75" customHeight="1">
      <c r="A23" s="49" t="s">
        <v>121</v>
      </c>
      <c r="B23" s="56"/>
      <c r="C23" s="57" t="s">
        <v>122</v>
      </c>
      <c r="D23" s="60"/>
      <c r="E23" s="61"/>
      <c r="F23" s="55"/>
      <c r="G23" s="55"/>
    </row>
    <row r="24" spans="1:7" s="26" customFormat="1" ht="12.75" customHeight="1">
      <c r="A24" s="49" t="s">
        <v>123</v>
      </c>
      <c r="B24" s="56"/>
      <c r="C24" s="57" t="s">
        <v>124</v>
      </c>
      <c r="D24" s="60"/>
      <c r="E24" s="61"/>
      <c r="F24" s="55"/>
      <c r="G24" s="55"/>
    </row>
    <row r="25" spans="1:7" s="26" customFormat="1" ht="12.75" customHeight="1">
      <c r="A25" s="49" t="s">
        <v>125</v>
      </c>
      <c r="B25" s="56"/>
      <c r="C25" s="57" t="s">
        <v>126</v>
      </c>
      <c r="D25" s="60"/>
      <c r="E25" s="51"/>
      <c r="F25" s="55"/>
      <c r="G25" s="55"/>
    </row>
    <row r="26" spans="1:7" s="26" customFormat="1" ht="12.75" customHeight="1">
      <c r="A26" s="62" t="s">
        <v>127</v>
      </c>
      <c r="B26" s="56"/>
      <c r="C26" s="63" t="s">
        <v>128</v>
      </c>
      <c r="D26" s="58"/>
      <c r="E26" s="51"/>
      <c r="F26" s="55"/>
      <c r="G26" s="55"/>
    </row>
    <row r="27" spans="1:7" s="26" customFormat="1" ht="12.75" customHeight="1">
      <c r="A27" s="64" t="s">
        <v>12</v>
      </c>
      <c r="B27" s="65" t="s">
        <v>129</v>
      </c>
      <c r="C27" s="66"/>
      <c r="D27" s="67"/>
      <c r="E27" s="51" t="s">
        <v>271</v>
      </c>
      <c r="F27" s="55">
        <f>SUM(F28:F37)</f>
        <v>725970.20000000007</v>
      </c>
      <c r="G27" s="55">
        <f>SUM(G28:G37)</f>
        <v>659087.88999999978</v>
      </c>
    </row>
    <row r="28" spans="1:7" s="26" customFormat="1" ht="12.75" customHeight="1">
      <c r="A28" s="49" t="s">
        <v>130</v>
      </c>
      <c r="B28" s="56"/>
      <c r="C28" s="57" t="s">
        <v>131</v>
      </c>
      <c r="D28" s="60"/>
      <c r="E28" s="61"/>
      <c r="F28" s="55"/>
      <c r="G28" s="55"/>
    </row>
    <row r="29" spans="1:7" s="26" customFormat="1" ht="12.75" customHeight="1">
      <c r="A29" s="49" t="s">
        <v>132</v>
      </c>
      <c r="B29" s="56"/>
      <c r="C29" s="57" t="s">
        <v>133</v>
      </c>
      <c r="D29" s="60"/>
      <c r="E29" s="61"/>
      <c r="F29" s="55">
        <v>568228.39000000013</v>
      </c>
      <c r="G29" s="55">
        <v>496446.24999999988</v>
      </c>
    </row>
    <row r="30" spans="1:7" s="26" customFormat="1" ht="12.75" customHeight="1">
      <c r="A30" s="49" t="s">
        <v>134</v>
      </c>
      <c r="B30" s="56"/>
      <c r="C30" s="57" t="s">
        <v>135</v>
      </c>
      <c r="D30" s="60"/>
      <c r="E30" s="61"/>
      <c r="F30" s="55">
        <v>80369.91</v>
      </c>
      <c r="G30" s="55">
        <v>81582.98</v>
      </c>
    </row>
    <row r="31" spans="1:7" s="26" customFormat="1" ht="12.75" customHeight="1">
      <c r="A31" s="49" t="s">
        <v>136</v>
      </c>
      <c r="B31" s="56"/>
      <c r="C31" s="57" t="s">
        <v>137</v>
      </c>
      <c r="D31" s="60"/>
      <c r="E31" s="61"/>
      <c r="F31" s="55"/>
      <c r="G31" s="55"/>
    </row>
    <row r="32" spans="1:7" s="26" customFormat="1" ht="12.75" customHeight="1">
      <c r="A32" s="49" t="s">
        <v>138</v>
      </c>
      <c r="B32" s="56"/>
      <c r="C32" s="57" t="s">
        <v>139</v>
      </c>
      <c r="D32" s="60"/>
      <c r="E32" s="61"/>
      <c r="F32" s="55">
        <v>31361.7</v>
      </c>
      <c r="G32" s="55">
        <v>32643.22</v>
      </c>
    </row>
    <row r="33" spans="1:7" s="26" customFormat="1" ht="12.75" customHeight="1">
      <c r="A33" s="49" t="s">
        <v>140</v>
      </c>
      <c r="B33" s="56"/>
      <c r="C33" s="57" t="s">
        <v>141</v>
      </c>
      <c r="D33" s="60"/>
      <c r="E33" s="61"/>
      <c r="F33" s="55">
        <v>37997.339999999997</v>
      </c>
      <c r="G33" s="55">
        <v>39673.71</v>
      </c>
    </row>
    <row r="34" spans="1:7" s="26" customFormat="1" ht="12.75" customHeight="1">
      <c r="A34" s="49" t="s">
        <v>142</v>
      </c>
      <c r="B34" s="56"/>
      <c r="C34" s="57" t="s">
        <v>143</v>
      </c>
      <c r="D34" s="60"/>
      <c r="E34" s="61"/>
      <c r="F34" s="55"/>
      <c r="G34" s="55"/>
    </row>
    <row r="35" spans="1:7" s="26" customFormat="1" ht="12.75" customHeight="1">
      <c r="A35" s="49" t="s">
        <v>144</v>
      </c>
      <c r="B35" s="56"/>
      <c r="C35" s="57" t="s">
        <v>145</v>
      </c>
      <c r="D35" s="60"/>
      <c r="E35" s="61"/>
      <c r="F35" s="55">
        <v>7547.0200000000013</v>
      </c>
      <c r="G35" s="55">
        <v>8254.7100000000046</v>
      </c>
    </row>
    <row r="36" spans="1:7" s="26" customFormat="1" ht="12.75" customHeight="1">
      <c r="A36" s="49" t="s">
        <v>146</v>
      </c>
      <c r="B36" s="68"/>
      <c r="C36" s="69" t="s">
        <v>147</v>
      </c>
      <c r="D36" s="70"/>
      <c r="E36" s="61"/>
      <c r="F36" s="55">
        <v>465.84</v>
      </c>
      <c r="G36" s="55">
        <v>487.02</v>
      </c>
    </row>
    <row r="37" spans="1:7" s="26" customFormat="1" ht="12.75" customHeight="1">
      <c r="A37" s="49" t="s">
        <v>148</v>
      </c>
      <c r="B37" s="56"/>
      <c r="C37" s="57" t="s">
        <v>149</v>
      </c>
      <c r="D37" s="60"/>
      <c r="E37" s="51"/>
      <c r="F37" s="55"/>
      <c r="G37" s="55"/>
    </row>
    <row r="38" spans="1:7" s="26" customFormat="1" ht="12.75" customHeight="1">
      <c r="A38" s="51" t="s">
        <v>14</v>
      </c>
      <c r="B38" s="71" t="s">
        <v>150</v>
      </c>
      <c r="C38" s="71"/>
      <c r="D38" s="72"/>
      <c r="E38" s="51"/>
      <c r="F38" s="55"/>
      <c r="G38" s="55"/>
    </row>
    <row r="39" spans="1:7" s="26" customFormat="1" ht="12.75" customHeight="1">
      <c r="A39" s="51" t="s">
        <v>22</v>
      </c>
      <c r="B39" s="71" t="s">
        <v>151</v>
      </c>
      <c r="C39" s="71"/>
      <c r="D39" s="72"/>
      <c r="E39" s="73"/>
      <c r="F39" s="55"/>
      <c r="G39" s="55"/>
    </row>
    <row r="40" spans="1:7" s="26" customFormat="1" ht="12.75" customHeight="1">
      <c r="A40" s="45" t="s">
        <v>18</v>
      </c>
      <c r="B40" s="46" t="s">
        <v>152</v>
      </c>
      <c r="C40" s="47"/>
      <c r="D40" s="48"/>
      <c r="E40" s="61"/>
      <c r="F40" s="55"/>
      <c r="G40" s="55"/>
    </row>
    <row r="41" spans="1:7" s="26" customFormat="1" ht="12.75" customHeight="1">
      <c r="A41" s="43" t="s">
        <v>24</v>
      </c>
      <c r="B41" s="74" t="s">
        <v>153</v>
      </c>
      <c r="C41" s="75"/>
      <c r="D41" s="76"/>
      <c r="E41" s="51"/>
      <c r="F41" s="50">
        <f>SUM(F42,F48,F49,F56,F57)</f>
        <v>116368.94</v>
      </c>
      <c r="G41" s="50">
        <f>SUM(G42,G48,G49,G56,G57)</f>
        <v>55752.609999999993</v>
      </c>
    </row>
    <row r="42" spans="1:7" s="26" customFormat="1" ht="12.75" customHeight="1">
      <c r="A42" s="77" t="s">
        <v>10</v>
      </c>
      <c r="B42" s="78" t="s">
        <v>154</v>
      </c>
      <c r="C42" s="79"/>
      <c r="D42" s="80"/>
      <c r="E42" s="51" t="s">
        <v>272</v>
      </c>
      <c r="F42" s="55">
        <f>SUM(F43:F47)</f>
        <v>946.99</v>
      </c>
      <c r="G42" s="55">
        <f>SUM(G43:G47)</f>
        <v>1582.78</v>
      </c>
    </row>
    <row r="43" spans="1:7" s="26" customFormat="1" ht="12.75" customHeight="1">
      <c r="A43" s="81" t="s">
        <v>119</v>
      </c>
      <c r="B43" s="68"/>
      <c r="C43" s="69" t="s">
        <v>155</v>
      </c>
      <c r="D43" s="70"/>
      <c r="E43" s="61"/>
      <c r="F43" s="55"/>
      <c r="G43" s="55"/>
    </row>
    <row r="44" spans="1:7" s="26" customFormat="1" ht="12.75" customHeight="1">
      <c r="A44" s="81" t="s">
        <v>121</v>
      </c>
      <c r="B44" s="68"/>
      <c r="C44" s="69" t="s">
        <v>156</v>
      </c>
      <c r="D44" s="70"/>
      <c r="E44" s="61"/>
      <c r="F44" s="55">
        <v>946.99</v>
      </c>
      <c r="G44" s="55">
        <v>1582.78</v>
      </c>
    </row>
    <row r="45" spans="1:7" s="26" customFormat="1">
      <c r="A45" s="81" t="s">
        <v>123</v>
      </c>
      <c r="B45" s="68"/>
      <c r="C45" s="69" t="s">
        <v>157</v>
      </c>
      <c r="D45" s="70"/>
      <c r="E45" s="61"/>
      <c r="F45" s="55"/>
      <c r="G45" s="55"/>
    </row>
    <row r="46" spans="1:7" s="26" customFormat="1">
      <c r="A46" s="81" t="s">
        <v>125</v>
      </c>
      <c r="B46" s="68"/>
      <c r="C46" s="69" t="s">
        <v>158</v>
      </c>
      <c r="D46" s="70"/>
      <c r="E46" s="61"/>
      <c r="F46" s="55"/>
      <c r="G46" s="55"/>
    </row>
    <row r="47" spans="1:7" s="26" customFormat="1" ht="12.75" customHeight="1">
      <c r="A47" s="81" t="s">
        <v>127</v>
      </c>
      <c r="B47" s="75"/>
      <c r="C47" s="170" t="s">
        <v>159</v>
      </c>
      <c r="D47" s="171"/>
      <c r="E47" s="61"/>
      <c r="F47" s="55"/>
      <c r="G47" s="55"/>
    </row>
    <row r="48" spans="1:7" s="26" customFormat="1" ht="12.75" customHeight="1">
      <c r="A48" s="77" t="s">
        <v>12</v>
      </c>
      <c r="B48" s="82" t="s">
        <v>160</v>
      </c>
      <c r="C48" s="83"/>
      <c r="D48" s="84"/>
      <c r="E48" s="51" t="s">
        <v>273</v>
      </c>
      <c r="F48" s="55">
        <v>2585.39</v>
      </c>
      <c r="G48" s="55">
        <v>2458.9899999999998</v>
      </c>
    </row>
    <row r="49" spans="1:7" s="26" customFormat="1" ht="12.75" customHeight="1">
      <c r="A49" s="77" t="s">
        <v>14</v>
      </c>
      <c r="B49" s="78" t="s">
        <v>161</v>
      </c>
      <c r="C49" s="79"/>
      <c r="D49" s="80"/>
      <c r="E49" s="51" t="s">
        <v>274</v>
      </c>
      <c r="F49" s="55">
        <f>SUM(F50:F55)</f>
        <v>108954.8</v>
      </c>
      <c r="G49" s="55">
        <f>SUM(G50:G55)</f>
        <v>48447.39</v>
      </c>
    </row>
    <row r="50" spans="1:7" s="26" customFormat="1" ht="12.75" customHeight="1">
      <c r="A50" s="81" t="s">
        <v>162</v>
      </c>
      <c r="B50" s="79"/>
      <c r="C50" s="85" t="s">
        <v>163</v>
      </c>
      <c r="D50" s="86"/>
      <c r="E50" s="51"/>
      <c r="F50" s="55"/>
      <c r="G50" s="55"/>
    </row>
    <row r="51" spans="1:7" s="26" customFormat="1" ht="12.75" customHeight="1">
      <c r="A51" s="87" t="s">
        <v>164</v>
      </c>
      <c r="B51" s="68"/>
      <c r="C51" s="69" t="s">
        <v>165</v>
      </c>
      <c r="D51" s="88"/>
      <c r="E51" s="89"/>
      <c r="F51" s="55"/>
      <c r="G51" s="55"/>
    </row>
    <row r="52" spans="1:7" s="26" customFormat="1" ht="12.75" customHeight="1">
      <c r="A52" s="81" t="s">
        <v>166</v>
      </c>
      <c r="B52" s="68"/>
      <c r="C52" s="69" t="s">
        <v>167</v>
      </c>
      <c r="D52" s="70"/>
      <c r="E52" s="90"/>
      <c r="F52" s="55"/>
      <c r="G52" s="55"/>
    </row>
    <row r="53" spans="1:7" s="26" customFormat="1" ht="12.75" customHeight="1">
      <c r="A53" s="81" t="s">
        <v>168</v>
      </c>
      <c r="B53" s="68"/>
      <c r="C53" s="170" t="s">
        <v>169</v>
      </c>
      <c r="D53" s="171"/>
      <c r="E53" s="90" t="s">
        <v>274</v>
      </c>
      <c r="F53" s="55">
        <v>1349.68</v>
      </c>
      <c r="G53" s="55">
        <v>1368.8400000000001</v>
      </c>
    </row>
    <row r="54" spans="1:7" s="26" customFormat="1" ht="12.75" customHeight="1">
      <c r="A54" s="81" t="s">
        <v>170</v>
      </c>
      <c r="B54" s="68"/>
      <c r="C54" s="69" t="s">
        <v>171</v>
      </c>
      <c r="D54" s="70"/>
      <c r="E54" s="90"/>
      <c r="F54" s="55">
        <v>107605.12000000001</v>
      </c>
      <c r="G54" s="55">
        <v>47078.55</v>
      </c>
    </row>
    <row r="55" spans="1:7" s="26" customFormat="1" ht="12.75" customHeight="1">
      <c r="A55" s="81" t="s">
        <v>172</v>
      </c>
      <c r="B55" s="68"/>
      <c r="C55" s="69" t="s">
        <v>173</v>
      </c>
      <c r="D55" s="70"/>
      <c r="E55" s="51"/>
      <c r="F55" s="55"/>
      <c r="G55" s="55"/>
    </row>
    <row r="56" spans="1:7" s="26" customFormat="1" ht="12.75" customHeight="1">
      <c r="A56" s="77" t="s">
        <v>22</v>
      </c>
      <c r="B56" s="91" t="s">
        <v>174</v>
      </c>
      <c r="C56" s="91"/>
      <c r="D56" s="92"/>
      <c r="E56" s="90"/>
      <c r="F56" s="55"/>
      <c r="G56" s="55"/>
    </row>
    <row r="57" spans="1:7" s="26" customFormat="1" ht="12.75" customHeight="1">
      <c r="A57" s="77" t="s">
        <v>61</v>
      </c>
      <c r="B57" s="91" t="s">
        <v>175</v>
      </c>
      <c r="C57" s="91"/>
      <c r="D57" s="92"/>
      <c r="E57" s="51" t="s">
        <v>275</v>
      </c>
      <c r="F57" s="55">
        <v>3881.76</v>
      </c>
      <c r="G57" s="55">
        <v>3263.45</v>
      </c>
    </row>
    <row r="58" spans="1:7" s="26" customFormat="1" ht="12.75" customHeight="1">
      <c r="A58" s="51"/>
      <c r="B58" s="65" t="s">
        <v>176</v>
      </c>
      <c r="C58" s="66"/>
      <c r="D58" s="67"/>
      <c r="E58" s="51"/>
      <c r="F58" s="55">
        <f>SUM(F20,F40,F41)</f>
        <v>842339.14000000013</v>
      </c>
      <c r="G58" s="55">
        <f>SUM(G20,G40,G41)</f>
        <v>714840.49999999977</v>
      </c>
    </row>
    <row r="59" spans="1:7" s="26" customFormat="1" ht="12.75" customHeight="1">
      <c r="A59" s="45" t="s">
        <v>26</v>
      </c>
      <c r="B59" s="46" t="s">
        <v>177</v>
      </c>
      <c r="C59" s="46"/>
      <c r="D59" s="93"/>
      <c r="E59" s="45" t="s">
        <v>276</v>
      </c>
      <c r="F59" s="50">
        <f>SUM(F60:F63)</f>
        <v>731660.92999999993</v>
      </c>
      <c r="G59" s="50">
        <f>SUM(G60:G63)</f>
        <v>666354.69999999995</v>
      </c>
    </row>
    <row r="60" spans="1:7" s="26" customFormat="1" ht="12.75" customHeight="1">
      <c r="A60" s="51" t="s">
        <v>10</v>
      </c>
      <c r="B60" s="71" t="s">
        <v>48</v>
      </c>
      <c r="C60" s="71"/>
      <c r="D60" s="72"/>
      <c r="E60" s="51"/>
      <c r="F60" s="55">
        <v>60192.889999999992</v>
      </c>
      <c r="G60" s="55">
        <v>10749.25</v>
      </c>
    </row>
    <row r="61" spans="1:7" s="26" customFormat="1" ht="12.75" customHeight="1">
      <c r="A61" s="64" t="s">
        <v>12</v>
      </c>
      <c r="B61" s="65" t="s">
        <v>178</v>
      </c>
      <c r="C61" s="66"/>
      <c r="D61" s="67"/>
      <c r="E61" s="64"/>
      <c r="F61" s="55">
        <v>628429.6</v>
      </c>
      <c r="G61" s="55">
        <v>610646.32999999996</v>
      </c>
    </row>
    <row r="62" spans="1:7" s="26" customFormat="1" ht="12.75" customHeight="1">
      <c r="A62" s="51" t="s">
        <v>14</v>
      </c>
      <c r="B62" s="172" t="s">
        <v>179</v>
      </c>
      <c r="C62" s="173"/>
      <c r="D62" s="174"/>
      <c r="E62" s="51"/>
      <c r="F62" s="55">
        <v>40082.32</v>
      </c>
      <c r="G62" s="55">
        <v>41670.42</v>
      </c>
    </row>
    <row r="63" spans="1:7" s="26" customFormat="1" ht="12.75" customHeight="1">
      <c r="A63" s="51" t="s">
        <v>180</v>
      </c>
      <c r="B63" s="71" t="s">
        <v>181</v>
      </c>
      <c r="C63" s="56"/>
      <c r="D63" s="94"/>
      <c r="E63" s="51"/>
      <c r="F63" s="55">
        <v>2956.1200000000008</v>
      </c>
      <c r="G63" s="55">
        <v>3288.7000000000003</v>
      </c>
    </row>
    <row r="64" spans="1:7" s="26" customFormat="1" ht="12.75" customHeight="1">
      <c r="A64" s="45" t="s">
        <v>28</v>
      </c>
      <c r="B64" s="46" t="s">
        <v>182</v>
      </c>
      <c r="C64" s="47"/>
      <c r="D64" s="48"/>
      <c r="E64" s="51"/>
      <c r="F64" s="50">
        <f>SUM(F65,F69)</f>
        <v>107042.51000000001</v>
      </c>
      <c r="G64" s="50">
        <f>SUM(G65,G69)</f>
        <v>47184.200000000004</v>
      </c>
    </row>
    <row r="65" spans="1:7" s="26" customFormat="1" ht="12.75" customHeight="1">
      <c r="A65" s="51" t="s">
        <v>10</v>
      </c>
      <c r="B65" s="52" t="s">
        <v>183</v>
      </c>
      <c r="C65" s="95"/>
      <c r="D65" s="96"/>
      <c r="E65" s="51"/>
      <c r="F65" s="55">
        <f>SUM(F66:F68)</f>
        <v>0</v>
      </c>
      <c r="G65" s="55">
        <f>SUM(G66:G68)</f>
        <v>0</v>
      </c>
    </row>
    <row r="66" spans="1:7" s="26" customFormat="1">
      <c r="A66" s="49" t="s">
        <v>119</v>
      </c>
      <c r="B66" s="97"/>
      <c r="C66" s="57" t="s">
        <v>184</v>
      </c>
      <c r="D66" s="98"/>
      <c r="E66" s="90"/>
      <c r="F66" s="55"/>
      <c r="G66" s="55"/>
    </row>
    <row r="67" spans="1:7" s="26" customFormat="1" ht="12.75" customHeight="1">
      <c r="A67" s="49" t="s">
        <v>121</v>
      </c>
      <c r="B67" s="56"/>
      <c r="C67" s="57" t="s">
        <v>185</v>
      </c>
      <c r="D67" s="60"/>
      <c r="E67" s="51"/>
      <c r="F67" s="55"/>
      <c r="G67" s="55"/>
    </row>
    <row r="68" spans="1:7" s="26" customFormat="1" ht="12.75" customHeight="1">
      <c r="A68" s="49" t="s">
        <v>186</v>
      </c>
      <c r="B68" s="56"/>
      <c r="C68" s="57" t="s">
        <v>187</v>
      </c>
      <c r="D68" s="60"/>
      <c r="E68" s="73"/>
      <c r="F68" s="55"/>
      <c r="G68" s="55"/>
    </row>
    <row r="69" spans="1:7" s="102" customFormat="1" ht="12.75" customHeight="1">
      <c r="A69" s="77" t="s">
        <v>12</v>
      </c>
      <c r="B69" s="99" t="s">
        <v>188</v>
      </c>
      <c r="C69" s="100"/>
      <c r="D69" s="101"/>
      <c r="E69" s="77"/>
      <c r="F69" s="55">
        <f>SUM(F70:F75,F78:F83)</f>
        <v>107042.51000000001</v>
      </c>
      <c r="G69" s="55">
        <f>SUM(G70:G75,G78:G83)</f>
        <v>47184.200000000004</v>
      </c>
    </row>
    <row r="70" spans="1:7" s="26" customFormat="1" ht="12.75" customHeight="1">
      <c r="A70" s="49" t="s">
        <v>130</v>
      </c>
      <c r="B70" s="56"/>
      <c r="C70" s="57" t="s">
        <v>189</v>
      </c>
      <c r="D70" s="58"/>
      <c r="E70" s="51"/>
      <c r="F70" s="55"/>
      <c r="G70" s="55"/>
    </row>
    <row r="71" spans="1:7" s="26" customFormat="1" ht="12.75" customHeight="1">
      <c r="A71" s="49" t="s">
        <v>132</v>
      </c>
      <c r="B71" s="97"/>
      <c r="C71" s="57" t="s">
        <v>190</v>
      </c>
      <c r="D71" s="98"/>
      <c r="E71" s="90"/>
      <c r="F71" s="55"/>
      <c r="G71" s="55"/>
    </row>
    <row r="72" spans="1:7" s="26" customFormat="1">
      <c r="A72" s="49" t="s">
        <v>134</v>
      </c>
      <c r="B72" s="97"/>
      <c r="C72" s="57" t="s">
        <v>191</v>
      </c>
      <c r="D72" s="98"/>
      <c r="E72" s="90"/>
      <c r="F72" s="55"/>
      <c r="G72" s="55"/>
    </row>
    <row r="73" spans="1:7" s="26" customFormat="1">
      <c r="A73" s="103" t="s">
        <v>136</v>
      </c>
      <c r="B73" s="79"/>
      <c r="C73" s="104" t="s">
        <v>192</v>
      </c>
      <c r="D73" s="86"/>
      <c r="E73" s="90"/>
      <c r="F73" s="55"/>
      <c r="G73" s="55"/>
    </row>
    <row r="74" spans="1:7" s="26" customFormat="1">
      <c r="A74" s="51" t="s">
        <v>138</v>
      </c>
      <c r="B74" s="63"/>
      <c r="C74" s="63" t="s">
        <v>193</v>
      </c>
      <c r="D74" s="58"/>
      <c r="E74" s="105"/>
      <c r="F74" s="55"/>
      <c r="G74" s="55"/>
    </row>
    <row r="75" spans="1:7" s="26" customFormat="1" ht="12.75" customHeight="1">
      <c r="A75" s="106" t="s">
        <v>140</v>
      </c>
      <c r="B75" s="100"/>
      <c r="C75" s="107" t="s">
        <v>194</v>
      </c>
      <c r="D75" s="35"/>
      <c r="E75" s="51"/>
      <c r="F75" s="55">
        <f>SUM(F76,F77)</f>
        <v>0</v>
      </c>
      <c r="G75" s="55">
        <f>SUM(G76,G77)</f>
        <v>0</v>
      </c>
    </row>
    <row r="76" spans="1:7" s="26" customFormat="1" ht="12.75" customHeight="1">
      <c r="A76" s="81" t="s">
        <v>195</v>
      </c>
      <c r="B76" s="68"/>
      <c r="C76" s="88"/>
      <c r="D76" s="70" t="s">
        <v>196</v>
      </c>
      <c r="E76" s="90"/>
      <c r="F76" s="55"/>
      <c r="G76" s="55"/>
    </row>
    <row r="77" spans="1:7" s="26" customFormat="1" ht="12.75" customHeight="1">
      <c r="A77" s="81" t="s">
        <v>197</v>
      </c>
      <c r="B77" s="68"/>
      <c r="C77" s="88"/>
      <c r="D77" s="70" t="s">
        <v>198</v>
      </c>
      <c r="E77" s="61"/>
      <c r="F77" s="55"/>
      <c r="G77" s="55"/>
    </row>
    <row r="78" spans="1:7" s="26" customFormat="1" ht="12.75" customHeight="1">
      <c r="A78" s="81" t="s">
        <v>142</v>
      </c>
      <c r="B78" s="83"/>
      <c r="C78" s="108" t="s">
        <v>199</v>
      </c>
      <c r="D78" s="109"/>
      <c r="E78" s="61"/>
      <c r="F78" s="55"/>
      <c r="G78" s="55"/>
    </row>
    <row r="79" spans="1:7" s="26" customFormat="1" ht="12.75" customHeight="1">
      <c r="A79" s="81" t="s">
        <v>144</v>
      </c>
      <c r="B79" s="110"/>
      <c r="C79" s="69" t="s">
        <v>200</v>
      </c>
      <c r="D79" s="111"/>
      <c r="E79" s="90"/>
      <c r="F79" s="55"/>
      <c r="G79" s="55"/>
    </row>
    <row r="80" spans="1:7" s="26" customFormat="1" ht="12.75" customHeight="1">
      <c r="A80" s="81" t="s">
        <v>146</v>
      </c>
      <c r="B80" s="56"/>
      <c r="C80" s="57" t="s">
        <v>201</v>
      </c>
      <c r="D80" s="60"/>
      <c r="E80" s="90" t="s">
        <v>277</v>
      </c>
      <c r="F80" s="55">
        <v>12490.99</v>
      </c>
      <c r="G80" s="55">
        <v>6947.22</v>
      </c>
    </row>
    <row r="81" spans="1:7" s="26" customFormat="1" ht="12.75" customHeight="1">
      <c r="A81" s="81" t="s">
        <v>148</v>
      </c>
      <c r="B81" s="56"/>
      <c r="C81" s="57" t="s">
        <v>202</v>
      </c>
      <c r="D81" s="60"/>
      <c r="E81" s="90"/>
      <c r="F81" s="55">
        <v>54864.94000000001</v>
      </c>
      <c r="G81" s="55">
        <v>550.4</v>
      </c>
    </row>
    <row r="82" spans="1:7" s="26" customFormat="1" ht="12.75" customHeight="1">
      <c r="A82" s="49" t="s">
        <v>203</v>
      </c>
      <c r="B82" s="68"/>
      <c r="C82" s="69" t="s">
        <v>204</v>
      </c>
      <c r="D82" s="70"/>
      <c r="E82" s="90" t="s">
        <v>277</v>
      </c>
      <c r="F82" s="55">
        <v>39686.58</v>
      </c>
      <c r="G82" s="55">
        <v>39686.58</v>
      </c>
    </row>
    <row r="83" spans="1:7" s="26" customFormat="1" ht="12.75" customHeight="1">
      <c r="A83" s="49" t="s">
        <v>205</v>
      </c>
      <c r="B83" s="56"/>
      <c r="C83" s="57" t="s">
        <v>206</v>
      </c>
      <c r="D83" s="60"/>
      <c r="E83" s="73"/>
      <c r="F83" s="55"/>
      <c r="G83" s="55"/>
    </row>
    <row r="84" spans="1:7" s="26" customFormat="1" ht="12.75" customHeight="1">
      <c r="A84" s="45" t="s">
        <v>30</v>
      </c>
      <c r="B84" s="112" t="s">
        <v>207</v>
      </c>
      <c r="C84" s="113"/>
      <c r="D84" s="114"/>
      <c r="E84" s="141" t="s">
        <v>278</v>
      </c>
      <c r="F84" s="50">
        <f>SUM(F85,F86,F89,F90)</f>
        <v>3635.7000000000639</v>
      </c>
      <c r="G84" s="50">
        <f>SUM(G85,G86,G89,G90)</f>
        <v>1301.5999999997439</v>
      </c>
    </row>
    <row r="85" spans="1:7" s="26" customFormat="1" ht="12.75" customHeight="1">
      <c r="A85" s="51" t="s">
        <v>10</v>
      </c>
      <c r="B85" s="71" t="s">
        <v>208</v>
      </c>
      <c r="C85" s="56"/>
      <c r="D85" s="94"/>
      <c r="E85" s="73"/>
      <c r="F85" s="55"/>
      <c r="G85" s="55"/>
    </row>
    <row r="86" spans="1:7" s="26" customFormat="1" ht="12.75" customHeight="1">
      <c r="A86" s="51" t="s">
        <v>12</v>
      </c>
      <c r="B86" s="52" t="s">
        <v>209</v>
      </c>
      <c r="C86" s="95"/>
      <c r="D86" s="96"/>
      <c r="E86" s="51"/>
      <c r="F86" s="55">
        <f>SUM(F87,F88)</f>
        <v>0</v>
      </c>
      <c r="G86" s="55">
        <f>SUM(G87,G88)</f>
        <v>0</v>
      </c>
    </row>
    <row r="87" spans="1:7" s="26" customFormat="1" ht="12.75" customHeight="1">
      <c r="A87" s="49" t="s">
        <v>130</v>
      </c>
      <c r="B87" s="56"/>
      <c r="C87" s="57" t="s">
        <v>210</v>
      </c>
      <c r="D87" s="60"/>
      <c r="E87" s="51"/>
      <c r="F87" s="55"/>
      <c r="G87" s="55"/>
    </row>
    <row r="88" spans="1:7" s="26" customFormat="1" ht="12.75" customHeight="1">
      <c r="A88" s="49" t="s">
        <v>132</v>
      </c>
      <c r="B88" s="56"/>
      <c r="C88" s="57" t="s">
        <v>211</v>
      </c>
      <c r="D88" s="60"/>
      <c r="E88" s="51"/>
      <c r="F88" s="55"/>
      <c r="G88" s="55"/>
    </row>
    <row r="89" spans="1:7" s="26" customFormat="1" ht="12.75" customHeight="1">
      <c r="A89" s="77" t="s">
        <v>14</v>
      </c>
      <c r="B89" s="88" t="s">
        <v>212</v>
      </c>
      <c r="C89" s="88"/>
      <c r="D89" s="115"/>
      <c r="E89" s="51"/>
      <c r="F89" s="55"/>
      <c r="G89" s="55"/>
    </row>
    <row r="90" spans="1:7" s="26" customFormat="1" ht="12.75" customHeight="1">
      <c r="A90" s="64" t="s">
        <v>22</v>
      </c>
      <c r="B90" s="65" t="s">
        <v>213</v>
      </c>
      <c r="C90" s="66"/>
      <c r="D90" s="67"/>
      <c r="E90" s="51"/>
      <c r="F90" s="55">
        <f>SUM(F91,F92)</f>
        <v>3635.7000000000639</v>
      </c>
      <c r="G90" s="55">
        <f>SUM(G91,G92)</f>
        <v>1301.5999999997439</v>
      </c>
    </row>
    <row r="91" spans="1:7" s="26" customFormat="1" ht="12.75" customHeight="1">
      <c r="A91" s="49" t="s">
        <v>214</v>
      </c>
      <c r="B91" s="47"/>
      <c r="C91" s="57" t="s">
        <v>215</v>
      </c>
      <c r="D91" s="116"/>
      <c r="E91" s="61"/>
      <c r="F91" s="55">
        <v>2334.100000000064</v>
      </c>
      <c r="G91" s="55">
        <v>1301.5999999997439</v>
      </c>
    </row>
    <row r="92" spans="1:7" s="26" customFormat="1" ht="12.75" customHeight="1">
      <c r="A92" s="49" t="s">
        <v>216</v>
      </c>
      <c r="B92" s="47"/>
      <c r="C92" s="57" t="s">
        <v>217</v>
      </c>
      <c r="D92" s="116"/>
      <c r="E92" s="61"/>
      <c r="F92" s="55">
        <v>1301.5999999999999</v>
      </c>
      <c r="G92" s="55"/>
    </row>
    <row r="93" spans="1:7" s="26" customFormat="1" ht="12.75" customHeight="1">
      <c r="A93" s="45" t="s">
        <v>31</v>
      </c>
      <c r="B93" s="112" t="s">
        <v>218</v>
      </c>
      <c r="C93" s="114"/>
      <c r="D93" s="114"/>
      <c r="E93" s="61"/>
      <c r="F93" s="50"/>
      <c r="G93" s="50"/>
    </row>
    <row r="94" spans="1:7" s="26" customFormat="1" ht="25.5" customHeight="1">
      <c r="A94" s="45"/>
      <c r="B94" s="175" t="s">
        <v>219</v>
      </c>
      <c r="C94" s="176"/>
      <c r="D94" s="171"/>
      <c r="E94" s="51"/>
      <c r="F94" s="117">
        <f>SUM(F59,F64,F84,F93)</f>
        <v>842339.14</v>
      </c>
      <c r="G94" s="117">
        <f>SUM(G59,G64,G84,G93)</f>
        <v>714840.49999999965</v>
      </c>
    </row>
    <row r="95" spans="1:7" s="26" customFormat="1">
      <c r="A95" s="118"/>
      <c r="B95" s="119"/>
      <c r="C95" s="119"/>
      <c r="D95" s="119"/>
      <c r="E95" s="119"/>
      <c r="F95" s="27"/>
      <c r="G95" s="27"/>
    </row>
    <row r="96" spans="1:7" s="26" customFormat="1" ht="12.75" customHeight="1">
      <c r="A96" s="178" t="s">
        <v>222</v>
      </c>
      <c r="B96" s="178"/>
      <c r="C96" s="178"/>
      <c r="D96" s="178"/>
      <c r="E96" s="120"/>
      <c r="F96" s="154" t="s">
        <v>223</v>
      </c>
      <c r="G96" s="154"/>
    </row>
    <row r="97" spans="1:7" s="26" customFormat="1" ht="12.75" customHeight="1">
      <c r="A97" s="177" t="s">
        <v>220</v>
      </c>
      <c r="B97" s="177"/>
      <c r="C97" s="177"/>
      <c r="D97" s="177"/>
      <c r="E97" s="27" t="s">
        <v>102</v>
      </c>
      <c r="F97" s="153" t="s">
        <v>36</v>
      </c>
      <c r="G97" s="153"/>
    </row>
    <row r="98" spans="1:7" s="26" customFormat="1">
      <c r="A98" s="42"/>
      <c r="B98" s="42"/>
      <c r="C98" s="42"/>
      <c r="D98" s="42"/>
      <c r="E98" s="42"/>
      <c r="F98" s="42"/>
      <c r="G98" s="42"/>
    </row>
    <row r="99" spans="1:7" s="26" customFormat="1" ht="12.75" customHeight="1">
      <c r="A99" s="145" t="s">
        <v>224</v>
      </c>
      <c r="B99" s="145"/>
      <c r="C99" s="145"/>
      <c r="D99" s="145"/>
      <c r="E99" s="121"/>
      <c r="F99" s="142" t="s">
        <v>225</v>
      </c>
      <c r="G99" s="142"/>
    </row>
    <row r="100" spans="1:7" s="26" customFormat="1" ht="12.75" customHeight="1">
      <c r="A100" s="144" t="s">
        <v>221</v>
      </c>
      <c r="B100" s="144"/>
      <c r="C100" s="144"/>
      <c r="D100" s="144"/>
      <c r="E100" s="102" t="s">
        <v>102</v>
      </c>
      <c r="F100" s="143" t="s">
        <v>36</v>
      </c>
      <c r="G100" s="143"/>
    </row>
    <row r="101" spans="1:7" s="26" customFormat="1">
      <c r="A101" s="122"/>
      <c r="B101" s="122"/>
      <c r="C101" s="122"/>
      <c r="D101" s="122"/>
      <c r="E101" s="123"/>
      <c r="F101" s="42"/>
      <c r="G101" s="42"/>
    </row>
    <row r="102" spans="1:7" s="26" customFormat="1">
      <c r="A102" s="122"/>
      <c r="B102" s="122"/>
      <c r="C102" s="122"/>
      <c r="D102" s="122"/>
      <c r="E102" s="123"/>
      <c r="F102" s="42"/>
      <c r="G102" s="42"/>
    </row>
    <row r="103" spans="1:7" s="26" customFormat="1" ht="12.75" customHeight="1">
      <c r="E103" s="27"/>
    </row>
  </sheetData>
  <mergeCells count="26"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</mergeCells>
  <printOptions horizontalCentered="1"/>
  <pageMargins left="0.59055118110236227" right="0.19685039370078741" top="0.59055118110236227" bottom="0.39370078740157483" header="0.19685039370078741" footer="0"/>
  <pageSetup paperSize="9" scale="90" fitToHeight="0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topLeftCell="A32" zoomScaleNormal="100" zoomScaleSheetLayoutView="100" workbookViewId="0">
      <selection activeCell="K24" sqref="K24"/>
    </sheetView>
  </sheetViews>
  <sheetFormatPr defaultRowHeight="12.75"/>
  <cols>
    <col min="1" max="1" width="8.7109375" style="1" customWidth="1"/>
    <col min="2" max="2" width="0.140625" style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 ht="11.25" customHeight="1">
      <c r="G1" s="16"/>
      <c r="H1" s="16"/>
    </row>
    <row r="2" spans="1:9" ht="15" customHeight="1">
      <c r="D2" s="13"/>
      <c r="G2" s="15" t="s">
        <v>41</v>
      </c>
      <c r="H2" s="6"/>
      <c r="I2" s="6"/>
    </row>
    <row r="3" spans="1:9" ht="9.75" customHeight="1">
      <c r="G3" s="15" t="s">
        <v>98</v>
      </c>
      <c r="H3" s="6"/>
      <c r="I3" s="6"/>
    </row>
    <row r="5" spans="1:9" ht="15.75">
      <c r="A5" s="197" t="s">
        <v>44</v>
      </c>
      <c r="B5" s="158"/>
      <c r="C5" s="158"/>
      <c r="D5" s="158"/>
      <c r="E5" s="158"/>
      <c r="F5" s="158"/>
      <c r="G5" s="158"/>
      <c r="H5" s="158"/>
      <c r="I5" s="158"/>
    </row>
    <row r="6" spans="1:9" ht="15.75">
      <c r="A6" s="198" t="s">
        <v>43</v>
      </c>
      <c r="B6" s="158"/>
      <c r="C6" s="158"/>
      <c r="D6" s="158"/>
      <c r="E6" s="158"/>
      <c r="F6" s="158"/>
      <c r="G6" s="158"/>
      <c r="H6" s="158"/>
      <c r="I6" s="158"/>
    </row>
    <row r="7" spans="1:9" ht="15.75">
      <c r="A7" s="199" t="s">
        <v>105</v>
      </c>
      <c r="B7" s="200"/>
      <c r="C7" s="200"/>
      <c r="D7" s="200"/>
      <c r="E7" s="200"/>
      <c r="F7" s="200"/>
      <c r="G7" s="200"/>
      <c r="H7" s="200"/>
      <c r="I7" s="200"/>
    </row>
    <row r="8" spans="1:9" ht="15">
      <c r="A8" s="184" t="s">
        <v>1</v>
      </c>
      <c r="B8" s="185"/>
      <c r="C8" s="185"/>
      <c r="D8" s="185"/>
      <c r="E8" s="185"/>
      <c r="F8" s="185"/>
      <c r="G8" s="185"/>
      <c r="H8" s="185"/>
      <c r="I8" s="185"/>
    </row>
    <row r="9" spans="1:9" ht="15">
      <c r="A9" s="184" t="s">
        <v>0</v>
      </c>
      <c r="B9" s="185"/>
      <c r="C9" s="185"/>
      <c r="D9" s="185"/>
      <c r="E9" s="185"/>
      <c r="F9" s="185"/>
      <c r="G9" s="185"/>
      <c r="H9" s="185"/>
      <c r="I9" s="185"/>
    </row>
    <row r="10" spans="1:9" ht="15">
      <c r="A10" s="184" t="s">
        <v>46</v>
      </c>
      <c r="B10" s="185"/>
      <c r="C10" s="185"/>
      <c r="D10" s="185"/>
      <c r="E10" s="185"/>
      <c r="F10" s="185"/>
      <c r="G10" s="185"/>
      <c r="H10" s="185"/>
      <c r="I10" s="185"/>
    </row>
    <row r="11" spans="1:9" ht="15">
      <c r="A11" s="184" t="s">
        <v>45</v>
      </c>
      <c r="B11" s="158"/>
      <c r="C11" s="158"/>
      <c r="D11" s="158"/>
      <c r="E11" s="158"/>
      <c r="F11" s="158"/>
      <c r="G11" s="158"/>
      <c r="H11" s="158"/>
      <c r="I11" s="158"/>
    </row>
    <row r="12" spans="1:9" ht="15">
      <c r="A12" s="203"/>
      <c r="B12" s="185"/>
      <c r="C12" s="185"/>
      <c r="D12" s="185"/>
      <c r="E12" s="185"/>
      <c r="F12" s="185"/>
      <c r="G12" s="185"/>
      <c r="H12" s="185"/>
      <c r="I12" s="185"/>
    </row>
    <row r="13" spans="1:9" ht="15">
      <c r="A13" s="186" t="s">
        <v>2</v>
      </c>
      <c r="B13" s="187"/>
      <c r="C13" s="187"/>
      <c r="D13" s="187"/>
      <c r="E13" s="187"/>
      <c r="F13" s="187"/>
      <c r="G13" s="187"/>
      <c r="H13" s="187"/>
      <c r="I13" s="187"/>
    </row>
    <row r="14" spans="1:9" ht="15">
      <c r="A14" s="184"/>
      <c r="B14" s="185"/>
      <c r="C14" s="185"/>
      <c r="D14" s="185"/>
      <c r="E14" s="185"/>
      <c r="F14" s="185"/>
      <c r="G14" s="185"/>
      <c r="H14" s="185"/>
      <c r="I14" s="185"/>
    </row>
    <row r="15" spans="1:9" ht="15">
      <c r="A15" s="186" t="s">
        <v>106</v>
      </c>
      <c r="B15" s="187"/>
      <c r="C15" s="187"/>
      <c r="D15" s="187"/>
      <c r="E15" s="187"/>
      <c r="F15" s="187"/>
      <c r="G15" s="187"/>
      <c r="H15" s="187"/>
      <c r="I15" s="187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188" t="s">
        <v>267</v>
      </c>
      <c r="B17" s="185"/>
      <c r="C17" s="185"/>
      <c r="D17" s="185"/>
      <c r="E17" s="185"/>
      <c r="F17" s="185"/>
      <c r="G17" s="185"/>
      <c r="H17" s="185"/>
      <c r="I17" s="185"/>
    </row>
    <row r="18" spans="1:9" ht="15">
      <c r="A18" s="184" t="s">
        <v>3</v>
      </c>
      <c r="B18" s="185"/>
      <c r="C18" s="185"/>
      <c r="D18" s="185"/>
      <c r="E18" s="185"/>
      <c r="F18" s="185"/>
      <c r="G18" s="185"/>
      <c r="H18" s="185"/>
      <c r="I18" s="185"/>
    </row>
    <row r="19" spans="1:9" s="11" customFormat="1" ht="15">
      <c r="A19" s="189" t="s">
        <v>104</v>
      </c>
      <c r="B19" s="185"/>
      <c r="C19" s="185"/>
      <c r="D19" s="185"/>
      <c r="E19" s="185"/>
      <c r="F19" s="185"/>
      <c r="G19" s="185"/>
      <c r="H19" s="185"/>
      <c r="I19" s="185"/>
    </row>
    <row r="20" spans="1:9" s="12" customFormat="1" ht="50.1" customHeight="1">
      <c r="A20" s="180" t="s">
        <v>4</v>
      </c>
      <c r="B20" s="180"/>
      <c r="C20" s="180" t="s">
        <v>5</v>
      </c>
      <c r="D20" s="181"/>
      <c r="E20" s="181"/>
      <c r="F20" s="181"/>
      <c r="G20" s="8" t="s">
        <v>37</v>
      </c>
      <c r="H20" s="8" t="s">
        <v>6</v>
      </c>
      <c r="I20" s="8" t="s">
        <v>7</v>
      </c>
    </row>
    <row r="21" spans="1:9" ht="15.75">
      <c r="A21" s="3" t="s">
        <v>8</v>
      </c>
      <c r="B21" s="9" t="s">
        <v>9</v>
      </c>
      <c r="C21" s="182" t="s">
        <v>9</v>
      </c>
      <c r="D21" s="183"/>
      <c r="E21" s="183"/>
      <c r="F21" s="183"/>
      <c r="G21" s="18"/>
      <c r="H21" s="22">
        <f>SUM(H22,H27,H28)</f>
        <v>230683.26</v>
      </c>
      <c r="I21" s="22">
        <f>SUM(I22,I27,I28)</f>
        <v>792868.34</v>
      </c>
    </row>
    <row r="22" spans="1:9" ht="15.75">
      <c r="A22" s="2" t="s">
        <v>10</v>
      </c>
      <c r="B22" s="14" t="s">
        <v>11</v>
      </c>
      <c r="C22" s="179" t="s">
        <v>11</v>
      </c>
      <c r="D22" s="179"/>
      <c r="E22" s="179"/>
      <c r="F22" s="179"/>
      <c r="G22" s="19"/>
      <c r="H22" s="23">
        <f>SUM(H23:H26)</f>
        <v>220472.14</v>
      </c>
      <c r="I22" s="23">
        <f>SUM(I23:I26)</f>
        <v>758556.01</v>
      </c>
    </row>
    <row r="23" spans="1:9" ht="15.75">
      <c r="A23" s="2" t="s">
        <v>47</v>
      </c>
      <c r="B23" s="14" t="s">
        <v>48</v>
      </c>
      <c r="C23" s="179" t="s">
        <v>48</v>
      </c>
      <c r="D23" s="179"/>
      <c r="E23" s="179"/>
      <c r="F23" s="179"/>
      <c r="G23" s="19"/>
      <c r="H23" s="28">
        <v>99394.81</v>
      </c>
      <c r="I23" s="28">
        <v>377917.73</v>
      </c>
    </row>
    <row r="24" spans="1:9" ht="15.75">
      <c r="A24" s="2" t="s">
        <v>49</v>
      </c>
      <c r="B24" s="4" t="s">
        <v>50</v>
      </c>
      <c r="C24" s="201" t="s">
        <v>50</v>
      </c>
      <c r="D24" s="201"/>
      <c r="E24" s="201"/>
      <c r="F24" s="201"/>
      <c r="G24" s="19"/>
      <c r="H24" s="28">
        <v>117473.55</v>
      </c>
      <c r="I24" s="28">
        <v>367422.48</v>
      </c>
    </row>
    <row r="25" spans="1:9" ht="15.75">
      <c r="A25" s="2" t="s">
        <v>51</v>
      </c>
      <c r="B25" s="14" t="s">
        <v>52</v>
      </c>
      <c r="C25" s="201" t="s">
        <v>52</v>
      </c>
      <c r="D25" s="201"/>
      <c r="E25" s="201"/>
      <c r="F25" s="201"/>
      <c r="G25" s="19"/>
      <c r="H25" s="28">
        <v>1588.3899999999999</v>
      </c>
      <c r="I25" s="28">
        <v>3113.79</v>
      </c>
    </row>
    <row r="26" spans="1:9" ht="15.75">
      <c r="A26" s="2" t="s">
        <v>53</v>
      </c>
      <c r="B26" s="4" t="s">
        <v>54</v>
      </c>
      <c r="C26" s="201" t="s">
        <v>54</v>
      </c>
      <c r="D26" s="201"/>
      <c r="E26" s="201"/>
      <c r="F26" s="201"/>
      <c r="G26" s="19"/>
      <c r="H26" s="28">
        <v>2015.3899999999999</v>
      </c>
      <c r="I26" s="28">
        <v>10102.01</v>
      </c>
    </row>
    <row r="27" spans="1:9" ht="15.75">
      <c r="A27" s="2" t="s">
        <v>12</v>
      </c>
      <c r="B27" s="14" t="s">
        <v>13</v>
      </c>
      <c r="C27" s="201" t="s">
        <v>13</v>
      </c>
      <c r="D27" s="201"/>
      <c r="E27" s="201"/>
      <c r="F27" s="201"/>
      <c r="G27" s="19"/>
      <c r="H27" s="23"/>
      <c r="I27" s="24"/>
    </row>
    <row r="28" spans="1:9" ht="15.75">
      <c r="A28" s="2" t="s">
        <v>14</v>
      </c>
      <c r="B28" s="14" t="s">
        <v>15</v>
      </c>
      <c r="C28" s="201" t="s">
        <v>15</v>
      </c>
      <c r="D28" s="201"/>
      <c r="E28" s="201"/>
      <c r="F28" s="201"/>
      <c r="G28" s="19"/>
      <c r="H28" s="23">
        <f>SUM(H29)+SUM(H30)</f>
        <v>10211.120000000001</v>
      </c>
      <c r="I28" s="23">
        <f>SUM(I29)+SUM(I30)</f>
        <v>34312.33</v>
      </c>
    </row>
    <row r="29" spans="1:9" ht="15.75">
      <c r="A29" s="2" t="s">
        <v>55</v>
      </c>
      <c r="B29" s="4" t="s">
        <v>16</v>
      </c>
      <c r="C29" s="201" t="s">
        <v>16</v>
      </c>
      <c r="D29" s="201"/>
      <c r="E29" s="201"/>
      <c r="F29" s="201"/>
      <c r="G29" s="19" t="s">
        <v>268</v>
      </c>
      <c r="H29" s="28">
        <v>10211.120000000001</v>
      </c>
      <c r="I29" s="28">
        <v>34312.33</v>
      </c>
    </row>
    <row r="30" spans="1:9" ht="15.75">
      <c r="A30" s="2" t="s">
        <v>56</v>
      </c>
      <c r="B30" s="4" t="s">
        <v>17</v>
      </c>
      <c r="C30" s="201" t="s">
        <v>17</v>
      </c>
      <c r="D30" s="201"/>
      <c r="E30" s="201"/>
      <c r="F30" s="201"/>
      <c r="G30" s="19"/>
      <c r="H30" s="28"/>
      <c r="I30" s="28"/>
    </row>
    <row r="31" spans="1:9" ht="15.75">
      <c r="A31" s="3" t="s">
        <v>18</v>
      </c>
      <c r="B31" s="9" t="s">
        <v>19</v>
      </c>
      <c r="C31" s="182" t="s">
        <v>19</v>
      </c>
      <c r="D31" s="182"/>
      <c r="E31" s="182"/>
      <c r="F31" s="182"/>
      <c r="G31" s="18" t="s">
        <v>269</v>
      </c>
      <c r="H31" s="22">
        <f>SUM(H32:H45)</f>
        <v>229261.39999999997</v>
      </c>
      <c r="I31" s="22">
        <f>SUM(I32:I45)</f>
        <v>792797.11000000022</v>
      </c>
    </row>
    <row r="32" spans="1:9" ht="15.75">
      <c r="A32" s="2" t="s">
        <v>10</v>
      </c>
      <c r="B32" s="14" t="s">
        <v>57</v>
      </c>
      <c r="C32" s="201" t="s">
        <v>97</v>
      </c>
      <c r="D32" s="202"/>
      <c r="E32" s="202"/>
      <c r="F32" s="202"/>
      <c r="G32" s="19" t="s">
        <v>270</v>
      </c>
      <c r="H32" s="28">
        <v>164873.76999999999</v>
      </c>
      <c r="I32" s="28">
        <v>582024.15</v>
      </c>
    </row>
    <row r="33" spans="1:9" ht="15.75">
      <c r="A33" s="2" t="s">
        <v>12</v>
      </c>
      <c r="B33" s="14" t="s">
        <v>58</v>
      </c>
      <c r="C33" s="201" t="s">
        <v>87</v>
      </c>
      <c r="D33" s="202"/>
      <c r="E33" s="202"/>
      <c r="F33" s="202"/>
      <c r="G33" s="19"/>
      <c r="H33" s="28">
        <v>8115.64</v>
      </c>
      <c r="I33" s="28">
        <v>23513.31</v>
      </c>
    </row>
    <row r="34" spans="1:9" ht="15.75">
      <c r="A34" s="2" t="s">
        <v>14</v>
      </c>
      <c r="B34" s="14" t="s">
        <v>59</v>
      </c>
      <c r="C34" s="201" t="s">
        <v>88</v>
      </c>
      <c r="D34" s="202"/>
      <c r="E34" s="202"/>
      <c r="F34" s="202"/>
      <c r="G34" s="19"/>
      <c r="H34" s="28">
        <v>31317.42</v>
      </c>
      <c r="I34" s="28">
        <v>71178.16</v>
      </c>
    </row>
    <row r="35" spans="1:9" ht="15.75">
      <c r="A35" s="2" t="s">
        <v>22</v>
      </c>
      <c r="B35" s="14" t="s">
        <v>60</v>
      </c>
      <c r="C35" s="179" t="s">
        <v>89</v>
      </c>
      <c r="D35" s="202"/>
      <c r="E35" s="202"/>
      <c r="F35" s="202"/>
      <c r="G35" s="19"/>
      <c r="H35" s="28">
        <v>72.52</v>
      </c>
      <c r="I35" s="28">
        <v>595.54999999999995</v>
      </c>
    </row>
    <row r="36" spans="1:9" ht="15.75">
      <c r="A36" s="2" t="s">
        <v>61</v>
      </c>
      <c r="B36" s="14" t="s">
        <v>62</v>
      </c>
      <c r="C36" s="179" t="s">
        <v>90</v>
      </c>
      <c r="D36" s="202"/>
      <c r="E36" s="202"/>
      <c r="F36" s="202"/>
      <c r="G36" s="19"/>
      <c r="H36" s="28">
        <v>5048.3599999999997</v>
      </c>
      <c r="I36" s="28">
        <v>12849.9</v>
      </c>
    </row>
    <row r="37" spans="1:9" ht="15.75">
      <c r="A37" s="2" t="s">
        <v>63</v>
      </c>
      <c r="B37" s="14" t="s">
        <v>64</v>
      </c>
      <c r="C37" s="179" t="s">
        <v>91</v>
      </c>
      <c r="D37" s="202"/>
      <c r="E37" s="202"/>
      <c r="F37" s="202"/>
      <c r="G37" s="19"/>
      <c r="H37" s="28">
        <v>641.9</v>
      </c>
      <c r="I37" s="28">
        <v>1496.93</v>
      </c>
    </row>
    <row r="38" spans="1:9" ht="15.75">
      <c r="A38" s="2" t="s">
        <v>65</v>
      </c>
      <c r="B38" s="14" t="s">
        <v>66</v>
      </c>
      <c r="C38" s="179" t="s">
        <v>92</v>
      </c>
      <c r="D38" s="202"/>
      <c r="E38" s="202"/>
      <c r="F38" s="202"/>
      <c r="G38" s="19"/>
      <c r="H38" s="28">
        <v>33.799999999999997</v>
      </c>
      <c r="I38" s="28">
        <v>23283.19</v>
      </c>
    </row>
    <row r="39" spans="1:9" ht="15.75">
      <c r="A39" s="2" t="s">
        <v>67</v>
      </c>
      <c r="B39" s="14" t="s">
        <v>20</v>
      </c>
      <c r="C39" s="201" t="s">
        <v>20</v>
      </c>
      <c r="D39" s="202"/>
      <c r="E39" s="202"/>
      <c r="F39" s="202"/>
      <c r="G39" s="19"/>
      <c r="H39" s="28"/>
      <c r="I39" s="28"/>
    </row>
    <row r="40" spans="1:9" ht="15.75">
      <c r="A40" s="2" t="s">
        <v>68</v>
      </c>
      <c r="B40" s="14" t="s">
        <v>69</v>
      </c>
      <c r="C40" s="179" t="s">
        <v>69</v>
      </c>
      <c r="D40" s="202"/>
      <c r="E40" s="202"/>
      <c r="F40" s="202"/>
      <c r="G40" s="19"/>
      <c r="H40" s="28">
        <v>15031.06</v>
      </c>
      <c r="I40" s="28">
        <v>65464.38</v>
      </c>
    </row>
    <row r="41" spans="1:9" ht="15.75" customHeight="1">
      <c r="A41" s="2" t="s">
        <v>70</v>
      </c>
      <c r="B41" s="14" t="s">
        <v>21</v>
      </c>
      <c r="C41" s="201" t="s">
        <v>38</v>
      </c>
      <c r="D41" s="181"/>
      <c r="E41" s="181"/>
      <c r="F41" s="181"/>
      <c r="G41" s="19"/>
      <c r="H41" s="28"/>
      <c r="I41" s="28"/>
    </row>
    <row r="42" spans="1:9" ht="15.75" customHeight="1">
      <c r="A42" s="2" t="s">
        <v>71</v>
      </c>
      <c r="B42" s="14" t="s">
        <v>72</v>
      </c>
      <c r="C42" s="201" t="s">
        <v>93</v>
      </c>
      <c r="D42" s="202"/>
      <c r="E42" s="202"/>
      <c r="F42" s="202"/>
      <c r="G42" s="19"/>
      <c r="H42" s="28"/>
      <c r="I42" s="28">
        <v>261.36</v>
      </c>
    </row>
    <row r="43" spans="1:9" ht="15.75">
      <c r="A43" s="2" t="s">
        <v>73</v>
      </c>
      <c r="B43" s="14" t="s">
        <v>74</v>
      </c>
      <c r="C43" s="201" t="s">
        <v>39</v>
      </c>
      <c r="D43" s="202"/>
      <c r="E43" s="202"/>
      <c r="F43" s="202"/>
      <c r="G43" s="19"/>
      <c r="H43" s="28"/>
      <c r="I43" s="28"/>
    </row>
    <row r="44" spans="1:9" ht="15.75">
      <c r="A44" s="2" t="s">
        <v>75</v>
      </c>
      <c r="B44" s="14" t="s">
        <v>76</v>
      </c>
      <c r="C44" s="201" t="s">
        <v>94</v>
      </c>
      <c r="D44" s="202"/>
      <c r="E44" s="202"/>
      <c r="F44" s="202"/>
      <c r="G44" s="19"/>
      <c r="H44" s="28">
        <v>4126.93</v>
      </c>
      <c r="I44" s="28">
        <v>12130.18</v>
      </c>
    </row>
    <row r="45" spans="1:9" ht="15.75">
      <c r="A45" s="2" t="s">
        <v>77</v>
      </c>
      <c r="B45" s="14" t="s">
        <v>23</v>
      </c>
      <c r="C45" s="190" t="s">
        <v>40</v>
      </c>
      <c r="D45" s="191"/>
      <c r="E45" s="191"/>
      <c r="F45" s="192"/>
      <c r="G45" s="19"/>
      <c r="H45" s="28"/>
      <c r="I45" s="28"/>
    </row>
    <row r="46" spans="1:9" ht="15.75">
      <c r="A46" s="9" t="s">
        <v>24</v>
      </c>
      <c r="B46" s="10" t="s">
        <v>25</v>
      </c>
      <c r="C46" s="193" t="s">
        <v>25</v>
      </c>
      <c r="D46" s="194"/>
      <c r="E46" s="194"/>
      <c r="F46" s="195"/>
      <c r="G46" s="18"/>
      <c r="H46" s="22">
        <f>H21-H31</f>
        <v>1421.8600000000442</v>
      </c>
      <c r="I46" s="22">
        <f>I21-I31</f>
        <v>71.229999999748543</v>
      </c>
    </row>
    <row r="47" spans="1:9" ht="15.75">
      <c r="A47" s="9" t="s">
        <v>26</v>
      </c>
      <c r="B47" s="9" t="s">
        <v>27</v>
      </c>
      <c r="C47" s="196" t="s">
        <v>27</v>
      </c>
      <c r="D47" s="194"/>
      <c r="E47" s="194"/>
      <c r="F47" s="195"/>
      <c r="G47" s="21"/>
      <c r="H47" s="22">
        <f>IF(TYPE(H48)=1,H48,0)-IF(TYPE(H49)=1,H49,0)-IF(TYPE(H50)=1,H50,0)</f>
        <v>912.24</v>
      </c>
      <c r="I47" s="22">
        <f>IF(TYPE(I48)=1,I48,0)-IF(TYPE(I49)=1,I49,0)-IF(TYPE(I50)=1,I50,0)</f>
        <v>0</v>
      </c>
    </row>
    <row r="48" spans="1:9" ht="15.75">
      <c r="A48" s="4" t="s">
        <v>78</v>
      </c>
      <c r="B48" s="14" t="s">
        <v>79</v>
      </c>
      <c r="C48" s="190" t="s">
        <v>95</v>
      </c>
      <c r="D48" s="191"/>
      <c r="E48" s="191"/>
      <c r="F48" s="192"/>
      <c r="G48" s="20" t="s">
        <v>268</v>
      </c>
      <c r="H48" s="23">
        <v>912.24</v>
      </c>
      <c r="I48" s="28"/>
    </row>
    <row r="49" spans="1:9" ht="15.75">
      <c r="A49" s="4" t="s">
        <v>12</v>
      </c>
      <c r="B49" s="14" t="s">
        <v>80</v>
      </c>
      <c r="C49" s="190" t="s">
        <v>80</v>
      </c>
      <c r="D49" s="191"/>
      <c r="E49" s="191"/>
      <c r="F49" s="192"/>
      <c r="G49" s="20"/>
      <c r="H49" s="28"/>
      <c r="I49" s="28"/>
    </row>
    <row r="50" spans="1:9" ht="15.75">
      <c r="A50" s="4" t="s">
        <v>81</v>
      </c>
      <c r="B50" s="14" t="s">
        <v>82</v>
      </c>
      <c r="C50" s="190" t="s">
        <v>96</v>
      </c>
      <c r="D50" s="191"/>
      <c r="E50" s="191"/>
      <c r="F50" s="192"/>
      <c r="G50" s="20"/>
      <c r="H50" s="28"/>
      <c r="I50" s="28"/>
    </row>
    <row r="51" spans="1:9" ht="15.75">
      <c r="A51" s="9" t="s">
        <v>28</v>
      </c>
      <c r="B51" s="10" t="s">
        <v>29</v>
      </c>
      <c r="C51" s="193" t="s">
        <v>29</v>
      </c>
      <c r="D51" s="194"/>
      <c r="E51" s="194"/>
      <c r="F51" s="195"/>
      <c r="G51" s="21"/>
      <c r="H51" s="28"/>
      <c r="I51" s="28"/>
    </row>
    <row r="52" spans="1:9" ht="30" customHeight="1">
      <c r="A52" s="9" t="s">
        <v>30</v>
      </c>
      <c r="B52" s="10" t="s">
        <v>42</v>
      </c>
      <c r="C52" s="211" t="s">
        <v>42</v>
      </c>
      <c r="D52" s="212"/>
      <c r="E52" s="212"/>
      <c r="F52" s="213"/>
      <c r="G52" s="21"/>
      <c r="H52" s="28"/>
      <c r="I52" s="28"/>
    </row>
    <row r="53" spans="1:9" ht="15.75">
      <c r="A53" s="9" t="s">
        <v>31</v>
      </c>
      <c r="B53" s="10" t="s">
        <v>83</v>
      </c>
      <c r="C53" s="193" t="s">
        <v>83</v>
      </c>
      <c r="D53" s="194"/>
      <c r="E53" s="194"/>
      <c r="F53" s="195"/>
      <c r="G53" s="21"/>
      <c r="H53" s="28"/>
      <c r="I53" s="28"/>
    </row>
    <row r="54" spans="1:9" ht="30" customHeight="1">
      <c r="A54" s="9" t="s">
        <v>33</v>
      </c>
      <c r="B54" s="9" t="s">
        <v>32</v>
      </c>
      <c r="C54" s="215" t="s">
        <v>32</v>
      </c>
      <c r="D54" s="212"/>
      <c r="E54" s="212"/>
      <c r="F54" s="213"/>
      <c r="G54" s="21"/>
      <c r="H54" s="22">
        <f>SUM(H46,H47,H51,H52,H53)</f>
        <v>2334.100000000044</v>
      </c>
      <c r="I54" s="22">
        <f>SUM(I46,I47,I51,I52,I53)</f>
        <v>71.229999999748543</v>
      </c>
    </row>
    <row r="55" spans="1:9" ht="15.75">
      <c r="A55" s="9" t="s">
        <v>10</v>
      </c>
      <c r="B55" s="9" t="s">
        <v>34</v>
      </c>
      <c r="C55" s="196" t="s">
        <v>34</v>
      </c>
      <c r="D55" s="194"/>
      <c r="E55" s="194"/>
      <c r="F55" s="195"/>
      <c r="G55" s="21"/>
      <c r="H55" s="28"/>
      <c r="I55" s="28"/>
    </row>
    <row r="56" spans="1:9" ht="15.75">
      <c r="A56" s="9" t="s">
        <v>84</v>
      </c>
      <c r="B56" s="10" t="s">
        <v>35</v>
      </c>
      <c r="C56" s="193" t="s">
        <v>35</v>
      </c>
      <c r="D56" s="194"/>
      <c r="E56" s="194"/>
      <c r="F56" s="195"/>
      <c r="G56" s="21"/>
      <c r="H56" s="22">
        <f>SUM(H54,H55)</f>
        <v>2334.100000000044</v>
      </c>
      <c r="I56" s="22">
        <f>SUM(I54,I55)</f>
        <v>71.229999999748543</v>
      </c>
    </row>
    <row r="57" spans="1:9" ht="15.75">
      <c r="A57" s="4" t="s">
        <v>10</v>
      </c>
      <c r="B57" s="14" t="s">
        <v>85</v>
      </c>
      <c r="C57" s="190" t="s">
        <v>85</v>
      </c>
      <c r="D57" s="191"/>
      <c r="E57" s="191"/>
      <c r="F57" s="192"/>
      <c r="G57" s="20"/>
      <c r="H57" s="23"/>
      <c r="I57" s="23"/>
    </row>
    <row r="58" spans="1:9" ht="15.75">
      <c r="A58" s="4" t="s">
        <v>12</v>
      </c>
      <c r="B58" s="14" t="s">
        <v>86</v>
      </c>
      <c r="C58" s="190" t="s">
        <v>86</v>
      </c>
      <c r="D58" s="191"/>
      <c r="E58" s="191"/>
      <c r="F58" s="192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210" t="s">
        <v>222</v>
      </c>
      <c r="B60" s="210"/>
      <c r="C60" s="210"/>
      <c r="D60" s="210"/>
      <c r="E60" s="210"/>
      <c r="F60" s="210"/>
      <c r="G60" s="34"/>
      <c r="H60" s="207" t="s">
        <v>223</v>
      </c>
      <c r="I60" s="207"/>
    </row>
    <row r="61" spans="1:9" s="11" customFormat="1" ht="18.75" customHeight="1">
      <c r="A61" s="209" t="s">
        <v>101</v>
      </c>
      <c r="B61" s="209"/>
      <c r="C61" s="209"/>
      <c r="D61" s="209"/>
      <c r="E61" s="209"/>
      <c r="F61" s="209"/>
      <c r="G61" s="33" t="s">
        <v>102</v>
      </c>
      <c r="H61" s="208" t="s">
        <v>36</v>
      </c>
      <c r="I61" s="208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214" t="s">
        <v>224</v>
      </c>
      <c r="B63" s="214"/>
      <c r="C63" s="214"/>
      <c r="D63" s="214"/>
      <c r="E63" s="214"/>
      <c r="F63" s="214"/>
      <c r="G63" s="31" t="s">
        <v>100</v>
      </c>
      <c r="H63" s="204" t="s">
        <v>225</v>
      </c>
      <c r="I63" s="204"/>
    </row>
    <row r="64" spans="1:9" s="11" customFormat="1" ht="12" customHeight="1">
      <c r="A64" s="205" t="s">
        <v>103</v>
      </c>
      <c r="B64" s="205"/>
      <c r="C64" s="205"/>
      <c r="D64" s="205"/>
      <c r="E64" s="205"/>
      <c r="F64" s="205"/>
      <c r="G64" s="32" t="s">
        <v>99</v>
      </c>
      <c r="H64" s="206" t="s">
        <v>36</v>
      </c>
      <c r="I64" s="20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54:F54"/>
    <mergeCell ref="C55:F55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C48:F48"/>
    <mergeCell ref="C49:F49"/>
    <mergeCell ref="C42:F42"/>
    <mergeCell ref="C43:F43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24:F24"/>
    <mergeCell ref="C25:F25"/>
    <mergeCell ref="C26:F26"/>
    <mergeCell ref="C27:F27"/>
    <mergeCell ref="C28:F28"/>
    <mergeCell ref="C50:F50"/>
    <mergeCell ref="C45:F45"/>
    <mergeCell ref="C46:F46"/>
    <mergeCell ref="C47:F47"/>
    <mergeCell ref="A5:I5"/>
    <mergeCell ref="A6:I6"/>
    <mergeCell ref="A7:I7"/>
    <mergeCell ref="A8:I8"/>
    <mergeCell ref="A9:I9"/>
    <mergeCell ref="C44:F44"/>
    <mergeCell ref="C38:F38"/>
    <mergeCell ref="C39:F39"/>
    <mergeCell ref="A10:I10"/>
    <mergeCell ref="A12:I12"/>
    <mergeCell ref="A13:I13"/>
    <mergeCell ref="A11:I11"/>
    <mergeCell ref="C23:F23"/>
    <mergeCell ref="C22:F22"/>
    <mergeCell ref="C20:F20"/>
    <mergeCell ref="C21:F21"/>
    <mergeCell ref="A14:I14"/>
    <mergeCell ref="A15:I15"/>
    <mergeCell ref="A17:I17"/>
    <mergeCell ref="A18:I18"/>
    <mergeCell ref="A19:I19"/>
    <mergeCell ref="A20:B20"/>
  </mergeCells>
  <phoneticPr fontId="8" type="noConversion"/>
  <printOptions horizontalCentered="1"/>
  <pageMargins left="0.59055118110236227" right="0.19685039370078741" top="0.19685039370078741" bottom="0.19685039370078741" header="0.19685039370078741" footer="0"/>
  <pageSetup paperSize="9" scale="74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A3" sqref="A3"/>
    </sheetView>
  </sheetViews>
  <sheetFormatPr defaultRowHeight="15"/>
  <cols>
    <col min="1" max="1" width="6" style="124" customWidth="1"/>
    <col min="2" max="2" width="32.85546875" style="15" customWidth="1"/>
    <col min="3" max="10" width="15.7109375" style="15" customWidth="1"/>
    <col min="11" max="11" width="13.140625" style="15" customWidth="1"/>
    <col min="12" max="13" width="15.7109375" style="15" customWidth="1"/>
    <col min="14" max="16384" width="9.140625" style="15"/>
  </cols>
  <sheetData>
    <row r="1" spans="1:13">
      <c r="I1" s="15" t="s">
        <v>226</v>
      </c>
    </row>
    <row r="2" spans="1:13">
      <c r="I2" s="15" t="s">
        <v>227</v>
      </c>
    </row>
    <row r="3" spans="1:13" ht="15.75">
      <c r="A3" s="140" t="s">
        <v>105</v>
      </c>
      <c r="B3" s="7"/>
      <c r="C3" s="7"/>
      <c r="D3" s="7"/>
      <c r="E3" s="7"/>
      <c r="F3" s="7"/>
      <c r="G3" s="7"/>
      <c r="H3" s="7"/>
      <c r="I3" s="7"/>
    </row>
    <row r="4" spans="1:13">
      <c r="A4" s="216" t="s">
        <v>228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">
      <c r="A5" s="216" t="s">
        <v>229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7" spans="1:13">
      <c r="A7" s="216" t="s">
        <v>230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</row>
    <row r="9" spans="1:13" ht="15" customHeight="1">
      <c r="A9" s="218" t="s">
        <v>4</v>
      </c>
      <c r="B9" s="218" t="s">
        <v>231</v>
      </c>
      <c r="C9" s="218" t="s">
        <v>232</v>
      </c>
      <c r="D9" s="218" t="s">
        <v>233</v>
      </c>
      <c r="E9" s="218"/>
      <c r="F9" s="218"/>
      <c r="G9" s="218"/>
      <c r="H9" s="218"/>
      <c r="I9" s="218"/>
      <c r="J9" s="219"/>
      <c r="K9" s="219"/>
      <c r="L9" s="218"/>
      <c r="M9" s="218" t="s">
        <v>234</v>
      </c>
    </row>
    <row r="10" spans="1:13" ht="114">
      <c r="A10" s="218"/>
      <c r="B10" s="218"/>
      <c r="C10" s="218"/>
      <c r="D10" s="125" t="s">
        <v>235</v>
      </c>
      <c r="E10" s="125" t="s">
        <v>236</v>
      </c>
      <c r="F10" s="125" t="s">
        <v>237</v>
      </c>
      <c r="G10" s="125" t="s">
        <v>238</v>
      </c>
      <c r="H10" s="125" t="s">
        <v>239</v>
      </c>
      <c r="I10" s="126" t="s">
        <v>240</v>
      </c>
      <c r="J10" s="125" t="s">
        <v>241</v>
      </c>
      <c r="K10" s="127" t="s">
        <v>242</v>
      </c>
      <c r="L10" s="128" t="s">
        <v>243</v>
      </c>
      <c r="M10" s="218"/>
    </row>
    <row r="11" spans="1:13">
      <c r="A11" s="129">
        <v>1</v>
      </c>
      <c r="B11" s="129">
        <v>2</v>
      </c>
      <c r="C11" s="129">
        <v>3</v>
      </c>
      <c r="D11" s="129">
        <v>4</v>
      </c>
      <c r="E11" s="129">
        <v>5</v>
      </c>
      <c r="F11" s="129">
        <v>6</v>
      </c>
      <c r="G11" s="129">
        <v>7</v>
      </c>
      <c r="H11" s="129">
        <v>8</v>
      </c>
      <c r="I11" s="129">
        <v>9</v>
      </c>
      <c r="J11" s="129">
        <v>10</v>
      </c>
      <c r="K11" s="130" t="s">
        <v>244</v>
      </c>
      <c r="L11" s="129">
        <v>12</v>
      </c>
      <c r="M11" s="129">
        <v>13</v>
      </c>
    </row>
    <row r="12" spans="1:13" ht="71.25">
      <c r="A12" s="125" t="s">
        <v>245</v>
      </c>
      <c r="B12" s="131" t="s">
        <v>246</v>
      </c>
      <c r="C12" s="132">
        <f t="shared" ref="C12:L12" si="0">SUM(C13:C14)</f>
        <v>10749.25</v>
      </c>
      <c r="D12" s="132">
        <f t="shared" si="0"/>
        <v>67154.55</v>
      </c>
      <c r="E12" s="132">
        <f t="shared" si="0"/>
        <v>0</v>
      </c>
      <c r="F12" s="132">
        <f t="shared" si="0"/>
        <v>50008.54</v>
      </c>
      <c r="G12" s="132">
        <f t="shared" si="0"/>
        <v>0</v>
      </c>
      <c r="H12" s="132">
        <f t="shared" si="0"/>
        <v>0</v>
      </c>
      <c r="I12" s="132">
        <f t="shared" si="0"/>
        <v>-67719.45</v>
      </c>
      <c r="J12" s="132">
        <f t="shared" si="0"/>
        <v>0</v>
      </c>
      <c r="K12" s="132">
        <f t="shared" si="0"/>
        <v>0</v>
      </c>
      <c r="L12" s="132">
        <f t="shared" si="0"/>
        <v>0</v>
      </c>
      <c r="M12" s="132">
        <f t="shared" ref="M12:M24" si="1">SUM(C12:L12)</f>
        <v>60192.89</v>
      </c>
    </row>
    <row r="13" spans="1:13">
      <c r="A13" s="133" t="s">
        <v>247</v>
      </c>
      <c r="B13" s="134" t="s">
        <v>248</v>
      </c>
      <c r="C13" s="135">
        <v>10749.25</v>
      </c>
      <c r="D13" s="135"/>
      <c r="E13" s="135">
        <v>2494.8200000000002</v>
      </c>
      <c r="F13" s="135">
        <v>50008.54</v>
      </c>
      <c r="G13" s="135"/>
      <c r="H13" s="135"/>
      <c r="I13" s="135">
        <f>-3059.72</f>
        <v>-3059.72</v>
      </c>
      <c r="J13" s="135"/>
      <c r="K13" s="135"/>
      <c r="L13" s="135"/>
      <c r="M13" s="132">
        <f t="shared" si="1"/>
        <v>60192.89</v>
      </c>
    </row>
    <row r="14" spans="1:13">
      <c r="A14" s="133" t="s">
        <v>249</v>
      </c>
      <c r="B14" s="134" t="s">
        <v>250</v>
      </c>
      <c r="C14" s="135"/>
      <c r="D14" s="135">
        <f>64659.73+2494.82</f>
        <v>67154.55</v>
      </c>
      <c r="E14" s="135">
        <v>-2494.8200000000002</v>
      </c>
      <c r="F14" s="135"/>
      <c r="G14" s="135"/>
      <c r="H14" s="135"/>
      <c r="I14" s="135">
        <f>-64659.73</f>
        <v>-64659.73</v>
      </c>
      <c r="J14" s="135"/>
      <c r="K14" s="135"/>
      <c r="L14" s="135"/>
      <c r="M14" s="132">
        <f t="shared" si="1"/>
        <v>0</v>
      </c>
    </row>
    <row r="15" spans="1:13" ht="85.5">
      <c r="A15" s="125" t="s">
        <v>251</v>
      </c>
      <c r="B15" s="131" t="s">
        <v>252</v>
      </c>
      <c r="C15" s="132">
        <f t="shared" ref="C15:L15" si="2">SUM(C16:C17)</f>
        <v>610646.32999999996</v>
      </c>
      <c r="D15" s="132">
        <f t="shared" si="2"/>
        <v>83521.819999999992</v>
      </c>
      <c r="E15" s="132">
        <f t="shared" si="2"/>
        <v>0</v>
      </c>
      <c r="F15" s="132">
        <f t="shared" si="2"/>
        <v>24997.95</v>
      </c>
      <c r="G15" s="132">
        <f t="shared" si="2"/>
        <v>0</v>
      </c>
      <c r="H15" s="132">
        <f t="shared" si="2"/>
        <v>0</v>
      </c>
      <c r="I15" s="132">
        <f t="shared" si="2"/>
        <v>-90736.5</v>
      </c>
      <c r="J15" s="132">
        <f t="shared" si="2"/>
        <v>0</v>
      </c>
      <c r="K15" s="132">
        <f t="shared" si="2"/>
        <v>0</v>
      </c>
      <c r="L15" s="132">
        <f t="shared" si="2"/>
        <v>0</v>
      </c>
      <c r="M15" s="132">
        <f t="shared" si="1"/>
        <v>628429.59999999986</v>
      </c>
    </row>
    <row r="16" spans="1:13">
      <c r="A16" s="133" t="s">
        <v>253</v>
      </c>
      <c r="B16" s="134" t="s">
        <v>248</v>
      </c>
      <c r="C16" s="135">
        <v>608181.94999999995</v>
      </c>
      <c r="D16" s="135">
        <f>4417.37</f>
        <v>4417.37</v>
      </c>
      <c r="E16" s="135">
        <v>200</v>
      </c>
      <c r="F16" s="135">
        <v>24997.95</v>
      </c>
      <c r="G16" s="135"/>
      <c r="H16" s="135"/>
      <c r="I16" s="135">
        <f>-11214.37-124.89</f>
        <v>-11339.26</v>
      </c>
      <c r="J16" s="135"/>
      <c r="K16" s="135"/>
      <c r="L16" s="135"/>
      <c r="M16" s="132">
        <f t="shared" si="1"/>
        <v>626458.00999999989</v>
      </c>
    </row>
    <row r="17" spans="1:14">
      <c r="A17" s="133" t="s">
        <v>254</v>
      </c>
      <c r="B17" s="134" t="s">
        <v>250</v>
      </c>
      <c r="C17" s="135">
        <v>2464.38</v>
      </c>
      <c r="D17" s="135">
        <f>78904.45+200</f>
        <v>79104.45</v>
      </c>
      <c r="E17" s="135">
        <v>-200</v>
      </c>
      <c r="F17" s="135"/>
      <c r="G17" s="135"/>
      <c r="H17" s="135"/>
      <c r="I17" s="135">
        <f>-79397.24</f>
        <v>-79397.240000000005</v>
      </c>
      <c r="J17" s="135"/>
      <c r="K17" s="135"/>
      <c r="L17" s="135"/>
      <c r="M17" s="132">
        <f t="shared" si="1"/>
        <v>1971.5899999999965</v>
      </c>
    </row>
    <row r="18" spans="1:14" ht="114">
      <c r="A18" s="125" t="s">
        <v>255</v>
      </c>
      <c r="B18" s="131" t="s">
        <v>256</v>
      </c>
      <c r="C18" s="132">
        <f t="shared" ref="C18:L18" si="3">SUM(C19:C20)</f>
        <v>41670.42</v>
      </c>
      <c r="D18" s="132">
        <f t="shared" si="3"/>
        <v>0</v>
      </c>
      <c r="E18" s="132">
        <f t="shared" si="3"/>
        <v>0</v>
      </c>
      <c r="F18" s="132">
        <f t="shared" si="3"/>
        <v>0.28999999999999998</v>
      </c>
      <c r="G18" s="132">
        <f t="shared" si="3"/>
        <v>0</v>
      </c>
      <c r="H18" s="132">
        <f t="shared" si="3"/>
        <v>0</v>
      </c>
      <c r="I18" s="132">
        <f t="shared" si="3"/>
        <v>-1588.3899999999999</v>
      </c>
      <c r="J18" s="132">
        <f>SUM(J19:J20)</f>
        <v>0</v>
      </c>
      <c r="K18" s="132">
        <f t="shared" si="3"/>
        <v>0</v>
      </c>
      <c r="L18" s="132">
        <f t="shared" si="3"/>
        <v>0</v>
      </c>
      <c r="M18" s="132">
        <f t="shared" si="1"/>
        <v>40082.32</v>
      </c>
    </row>
    <row r="19" spans="1:14">
      <c r="A19" s="133" t="s">
        <v>257</v>
      </c>
      <c r="B19" s="134" t="s">
        <v>248</v>
      </c>
      <c r="C19" s="135">
        <v>41670.42</v>
      </c>
      <c r="D19" s="135"/>
      <c r="E19" s="135"/>
      <c r="F19" s="135">
        <v>0.28999999999999998</v>
      </c>
      <c r="G19" s="135"/>
      <c r="H19" s="135"/>
      <c r="I19" s="135">
        <v>-1588.3899999999999</v>
      </c>
      <c r="J19" s="135"/>
      <c r="K19" s="135"/>
      <c r="L19" s="135"/>
      <c r="M19" s="132">
        <f t="shared" si="1"/>
        <v>40082.32</v>
      </c>
    </row>
    <row r="20" spans="1:14">
      <c r="A20" s="133" t="s">
        <v>258</v>
      </c>
      <c r="B20" s="134" t="s">
        <v>250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2">
        <f t="shared" si="1"/>
        <v>0</v>
      </c>
    </row>
    <row r="21" spans="1:14">
      <c r="A21" s="125" t="s">
        <v>259</v>
      </c>
      <c r="B21" s="131" t="s">
        <v>260</v>
      </c>
      <c r="C21" s="132">
        <f t="shared" ref="C21:L21" si="4">SUM(C22:C23)</f>
        <v>3288.7</v>
      </c>
      <c r="D21" s="132">
        <f t="shared" si="4"/>
        <v>256</v>
      </c>
      <c r="E21" s="132">
        <f>SUM(E22:E23)</f>
        <v>0</v>
      </c>
      <c r="F21" s="132">
        <f t="shared" si="4"/>
        <v>1426.81</v>
      </c>
      <c r="G21" s="132">
        <f t="shared" si="4"/>
        <v>0</v>
      </c>
      <c r="H21" s="132">
        <f t="shared" si="4"/>
        <v>0</v>
      </c>
      <c r="I21" s="132">
        <f t="shared" si="4"/>
        <v>-2015.3899999999999</v>
      </c>
      <c r="J21" s="132">
        <f>SUM(J22:J23)</f>
        <v>0</v>
      </c>
      <c r="K21" s="132">
        <f t="shared" si="4"/>
        <v>0</v>
      </c>
      <c r="L21" s="132">
        <f t="shared" si="4"/>
        <v>0</v>
      </c>
      <c r="M21" s="132">
        <f t="shared" si="1"/>
        <v>2956.1200000000003</v>
      </c>
    </row>
    <row r="22" spans="1:14">
      <c r="A22" s="133" t="s">
        <v>261</v>
      </c>
      <c r="B22" s="134" t="s">
        <v>248</v>
      </c>
      <c r="C22" s="135">
        <v>2837.1</v>
      </c>
      <c r="D22" s="135"/>
      <c r="E22" s="135"/>
      <c r="F22" s="135">
        <v>1426.81</v>
      </c>
      <c r="G22" s="135"/>
      <c r="H22" s="135"/>
      <c r="I22" s="135">
        <v>-2015.3899999999999</v>
      </c>
      <c r="J22" s="135"/>
      <c r="K22" s="135"/>
      <c r="L22" s="135"/>
      <c r="M22" s="132">
        <f t="shared" si="1"/>
        <v>2248.52</v>
      </c>
    </row>
    <row r="23" spans="1:14">
      <c r="A23" s="133" t="s">
        <v>262</v>
      </c>
      <c r="B23" s="134" t="s">
        <v>250</v>
      </c>
      <c r="C23" s="135">
        <v>451.6</v>
      </c>
      <c r="D23" s="135">
        <v>256</v>
      </c>
      <c r="E23" s="135"/>
      <c r="F23" s="135"/>
      <c r="G23" s="135"/>
      <c r="H23" s="135"/>
      <c r="I23" s="135"/>
      <c r="J23" s="135"/>
      <c r="K23" s="135"/>
      <c r="L23" s="135"/>
      <c r="M23" s="132">
        <f t="shared" si="1"/>
        <v>707.6</v>
      </c>
    </row>
    <row r="24" spans="1:14">
      <c r="A24" s="125" t="s">
        <v>263</v>
      </c>
      <c r="B24" s="131" t="s">
        <v>264</v>
      </c>
      <c r="C24" s="136">
        <f t="shared" ref="C24:L24" si="5">SUM(C12,C15,C18,C21)</f>
        <v>666354.69999999995</v>
      </c>
      <c r="D24" s="136">
        <f t="shared" si="5"/>
        <v>150932.37</v>
      </c>
      <c r="E24" s="136">
        <f t="shared" si="5"/>
        <v>0</v>
      </c>
      <c r="F24" s="136">
        <f t="shared" si="5"/>
        <v>76433.59</v>
      </c>
      <c r="G24" s="136">
        <f t="shared" si="5"/>
        <v>0</v>
      </c>
      <c r="H24" s="136">
        <f t="shared" si="5"/>
        <v>0</v>
      </c>
      <c r="I24" s="136">
        <f t="shared" si="5"/>
        <v>-162059.73000000004</v>
      </c>
      <c r="J24" s="136">
        <f t="shared" si="5"/>
        <v>0</v>
      </c>
      <c r="K24" s="136">
        <f t="shared" si="5"/>
        <v>0</v>
      </c>
      <c r="L24" s="136">
        <f t="shared" si="5"/>
        <v>0</v>
      </c>
      <c r="M24" s="136">
        <f t="shared" si="1"/>
        <v>731660.92999999993</v>
      </c>
    </row>
    <row r="25" spans="1:14">
      <c r="A25" s="137" t="s">
        <v>265</v>
      </c>
    </row>
    <row r="26" spans="1:14" customFormat="1" ht="12.75">
      <c r="A26" s="138"/>
      <c r="B26" s="138"/>
      <c r="C26" s="138"/>
      <c r="D26" s="138"/>
      <c r="E26" s="138"/>
    </row>
    <row r="27" spans="1:14" customFormat="1" ht="12.75">
      <c r="A27" s="138"/>
      <c r="B27" s="138"/>
      <c r="C27" s="138"/>
      <c r="D27" s="138"/>
      <c r="E27" s="138"/>
      <c r="N27" s="139"/>
    </row>
    <row r="28" spans="1:14" customFormat="1" ht="12.75" customHeight="1">
      <c r="A28" s="26"/>
      <c r="B28" s="26"/>
      <c r="C28" s="26"/>
      <c r="D28" s="26"/>
      <c r="E28" s="27"/>
      <c r="F28" s="26"/>
      <c r="G28" s="26"/>
      <c r="H28" s="26"/>
      <c r="I28" s="26"/>
      <c r="J28" s="26"/>
      <c r="K28" s="26"/>
      <c r="L28" s="26"/>
      <c r="M28" s="26"/>
      <c r="N28" s="139"/>
    </row>
  </sheetData>
  <mergeCells count="8">
    <mergeCell ref="A4:M4"/>
    <mergeCell ref="A5:M5"/>
    <mergeCell ref="A7:M7"/>
    <mergeCell ref="A9:A10"/>
    <mergeCell ref="B9:B10"/>
    <mergeCell ref="C9:C10"/>
    <mergeCell ref="D9:L9"/>
    <mergeCell ref="M9:M10"/>
  </mergeCells>
  <printOptions horizontalCentered="1"/>
  <pageMargins left="0.19685039370078741" right="0.19685039370078741" top="0.39370078740157483" bottom="0.19685039370078741" header="0.19685039370078741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FBA1ketv</vt:lpstr>
      <vt:lpstr>VRA1ketv</vt:lpstr>
      <vt:lpstr>FS4priedas1ketv</vt:lpstr>
      <vt:lpstr>FBA1ketv!Print_Area</vt:lpstr>
      <vt:lpstr>FS4priedas1ketv!Print_Area</vt:lpstr>
      <vt:lpstr>FBA1ketv!Print_Titles</vt:lpstr>
      <vt:lpstr>VRA1ketv!Print_Titles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IrmaBuh</dc:creator>
  <cp:lastModifiedBy>IrmaBuh</cp:lastModifiedBy>
  <cp:lastPrinted>2019-04-25T07:10:05Z</cp:lastPrinted>
  <dcterms:created xsi:type="dcterms:W3CDTF">1996-10-14T23:33:28Z</dcterms:created>
  <dcterms:modified xsi:type="dcterms:W3CDTF">2019-07-09T08:17:08Z</dcterms:modified>
</cp:coreProperties>
</file>