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FBA3ketvr." sheetId="1" r:id="rId1"/>
    <sheet name="VRA3ketvr" sheetId="2" r:id="rId2"/>
    <sheet name="20VSAFAS4priedas" sheetId="3" r:id="rId3"/>
  </sheets>
  <definedNames>
    <definedName name="_xlnm.Print_Titles" localSheetId="0">FBA3ketvr.!$19:$19</definedName>
  </definedNames>
  <calcPr calcId="162913"/>
</workbook>
</file>

<file path=xl/calcChain.xml><?xml version="1.0" encoding="utf-8"?>
<calcChain xmlns="http://schemas.openxmlformats.org/spreadsheetml/2006/main">
  <c r="F90" i="1" l="1"/>
  <c r="F49" i="1"/>
  <c r="H22" i="2"/>
  <c r="H31" i="2"/>
  <c r="G90" i="1" l="1"/>
  <c r="G84" i="1" s="1"/>
  <c r="G86" i="1"/>
  <c r="F86" i="1"/>
  <c r="F84" i="1"/>
  <c r="G75" i="1"/>
  <c r="F75" i="1"/>
  <c r="G69" i="1"/>
  <c r="F69" i="1"/>
  <c r="G65" i="1"/>
  <c r="F65" i="1"/>
  <c r="G59" i="1"/>
  <c r="F59" i="1"/>
  <c r="G49" i="1"/>
  <c r="G42" i="1"/>
  <c r="G41" i="1" s="1"/>
  <c r="F42" i="1"/>
  <c r="F41" i="1" s="1"/>
  <c r="G27" i="1"/>
  <c r="F27" i="1"/>
  <c r="G21" i="1"/>
  <c r="F21" i="1"/>
  <c r="F20" i="1"/>
  <c r="H28" i="2"/>
  <c r="H21" i="2" s="1"/>
  <c r="H29" i="2"/>
  <c r="H48" i="2"/>
  <c r="H47" i="2" s="1"/>
  <c r="I48" i="2"/>
  <c r="I47" i="2"/>
  <c r="I31" i="2"/>
  <c r="I46" i="2" s="1"/>
  <c r="I54" i="2" s="1"/>
  <c r="I56" i="2" s="1"/>
  <c r="I29" i="2"/>
  <c r="I28" i="2"/>
  <c r="I22" i="2"/>
  <c r="G20" i="1" l="1"/>
  <c r="G58" i="1" s="1"/>
  <c r="F64" i="1"/>
  <c r="F94" i="1" s="1"/>
  <c r="G64" i="1"/>
  <c r="G94" i="1" s="1"/>
  <c r="F58" i="1"/>
</calcChain>
</file>

<file path=xl/comments1.xml><?xml version="1.0" encoding="utf-8"?>
<comments xmlns="http://schemas.openxmlformats.org/spreadsheetml/2006/main">
  <authors>
    <author>Autorius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D63" authorId="0" shapeId="0">
      <text>
        <r>
          <rPr>
            <b/>
            <sz val="11"/>
            <color indexed="81"/>
            <rFont val="Tahoma"/>
            <family val="2"/>
            <charset val="186"/>
          </rPr>
          <t xml:space="preserve">Autorius: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H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<sst xmlns="http://schemas.openxmlformats.org/spreadsheetml/2006/main" count="381" uniqueCount="280">
  <si>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</si>
  <si>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</si>
  <si>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</si>
  <si>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raj.Vėžaičių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</si>
  <si>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</si>
  <si>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</si>
  <si>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</si>
  <si>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</si>
  <si>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</si>
  <si>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</si>
  <si>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</si>
  <si>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</si>
  <si>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</si>
  <si>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</si>
  <si>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</si>
  <si>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</si>
  <si>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</si>
  <si>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</si>
  <si>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</si>
  <si>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</si>
  <si>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</si>
  <si>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</si>
  <si>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</si>
  <si>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</si>
  <si>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</si>
  <si>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</si>
  <si>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</si>
  <si>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</si>
  <si>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</si>
  <si>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</si>
  <si>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</si>
  <si>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</si>
  <si>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</si>
  <si>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</si>
  <si>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</si>
  <si>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</si>
  <si>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</si>
  <si>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</si>
  <si>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</si>
  <si>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</si>
  <si>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</si>
  <si>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</si>
  <si>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</si>
  <si>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</si>
  <si>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</si>
  <si>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</si>
  <si>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</si>
  <si>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</si>
  <si>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</si>
  <si>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</si>
  <si>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</si>
  <si>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</si>
  <si>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</si>
  <si>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</si>
  <si>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</si>
  <si>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</si>
  <si>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</si>
  <si>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</si>
  <si>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</si>
  <si>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</si>
  <si>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</si>
  <si>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</si>
  <si>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</si>
  <si>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</si>
  <si>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</si>
  <si>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</si>
  <si>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</si>
  <si>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</si>
  <si>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</si>
  <si>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</si>
  <si>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</si>
  <si>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</si>
  <si>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</si>
  <si>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</si>
  <si>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</si>
  <si>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</si>
  <si>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</si>
  <si>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</si>
  <si>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</si>
  <si>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</si>
  <si>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</si>
  <si>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</si>
  <si>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</si>
  <si>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</si>
  <si>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</si>
  <si>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</si>
  <si>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</si>
  <si>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</si>
  <si>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</si>
  <si>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</si>
  <si>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</si>
  <si>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</si>
  <si>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</si>
  <si>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</si>
  <si>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</si>
  <si>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</si>
  <si>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</si>
  <si>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</si>
  <si>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</si>
  <si>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</si>
  <si>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</si>
  <si>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</si>
  <si>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</si>
  <si>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</si>
  <si>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</si>
  <si>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</si>
  <si>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</si>
  <si>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</si>
  <si>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</si>
  <si>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</si>
  <si>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</si>
  <si>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</si>
  <si>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</si>
  <si>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</si>
  <si>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</si>
  <si>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</si>
  <si>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</si>
  <si>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</si>
  <si>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</si>
  <si>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</si>
  <si>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</si>
  <si>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</si>
  <si>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</si>
  <si>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</si>
  <si>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</si>
  <si>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</si>
  <si>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</si>
  <si>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</si>
  <si>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</si>
  <si>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</si>
  <si>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</si>
  <si>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</si>
  <si>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</si>
  <si>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</si>
  <si>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</si>
  <si>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</si>
  <si>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</si>
  <si>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</si>
  <si>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</si>
  <si>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</si>
  <si>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</si>
  <si>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</si>
  <si>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</si>
  <si>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</si>
  <si>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</si>
  <si>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</si>
  <si>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</si>
  <si>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</si>
  <si>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</si>
  <si>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</si>
  <si>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</si>
  <si>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</si>
  <si>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</si>
  <si>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</si>
  <si>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</si>
  <si>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</si>
  <si>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</si>
  <si>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</si>
  <si>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</si>
  <si>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</si>
  <si>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</si>
  <si>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</si>
  <si>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</si>
  <si>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</si>
  <si>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</si>
  <si>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</si>
  <si>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</si>
  <si>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</si>
  <si>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</si>
  <si>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</si>
  <si>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</si>
  <si>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</si>
  <si>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</si>
  <si>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</si>
  <si>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</si>
  <si>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</si>
  <si>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</si>
  <si>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</si>
  <si>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</si>
  <si>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</si>
  <si>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</si>
  <si>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</si>
  <si>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</si>
  <si>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</si>
  <si>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</si>
  <si>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</si>
  <si>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</si>
  <si>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</si>
  <si>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</si>
  <si>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</si>
  <si>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</si>
  <si>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</si>
  <si>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</si>
  <si>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</si>
  <si>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</si>
  <si>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</si>
  <si>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</si>
  <si>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</si>
  <si>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</si>
  <si>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</si>
  <si>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</si>
  <si>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</si>
  <si>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</si>
  <si>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</si>
  <si>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</si>
  <si>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</si>
  <si>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</si>
  <si>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</si>
  <si>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</si>
  <si>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</si>
  <si>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</si>
  <si>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</si>
  <si>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</si>
  <si>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</si>
  <si>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</si>
  <si>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</si>
  <si>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</si>
  <si>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</si>
  <si>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</si>
  <si>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</si>
  <si>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>Klaipėdos r. Vėžaičių pagrindinė mokykla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</si>
  <si>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</si>
  <si>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</si>
  <si>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</si>
  <si>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</si>
  <si>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</si>
  <si>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</si>
  <si>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</si>
  <si>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</si>
  <si>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</si>
  <si>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</si>
  <si>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</si>
  <si>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</si>
  <si>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</si>
  <si>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</si>
  <si>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</si>
  <si>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</si>
  <si>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</si>
  <si>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</si>
  <si>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</si>
  <si>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</si>
  <si>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</si>
  <si>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</si>
  <si>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</si>
  <si>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</si>
  <si>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</si>
  <si>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</si>
  <si>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</si>
  <si>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</si>
  <si>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</si>
  <si>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</si>
  <si>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</si>
  <si>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</si>
  <si>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</si>
  <si>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</si>
  <si>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</si>
  <si>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</si>
  <si>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</si>
  <si>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</si>
  <si>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</si>
  <si>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Direktorė</t>
  </si>
  <si>
    <t>Dalia Baliutavičienė</t>
  </si>
  <si>
    <t>Vyriausioji buhalterė</t>
  </si>
  <si>
    <t>Irma Žemgulienė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</si>
  <si>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</si>
  <si>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</si>
  <si>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</si>
  <si>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</si>
  <si>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</si>
  <si>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</si>
  <si>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</si>
  <si>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</si>
  <si>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</si>
  <si>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</si>
  <si>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t>PAGAL  2020.09.30 D. DUOMENIS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</si>
  <si>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</si>
  <si>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2020.10.20 Nr.     </t>
  </si>
  <si>
    <t xml:space="preserve">Vyriausioji buhalterė </t>
  </si>
  <si>
    <t>Pateikimo valiuta ir tikslumas: eurais arba tūkstančiais eurų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</si>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</sst>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u/>
      <sz val="11"/>
      <name val="TimesNewRoman,Bold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11"/>
      <name val="TimesNewRoman,Bold"/>
      <charset val="186"/>
    </font>
    <font>
      <b/>
      <sz val="11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0" fontId="31" fillId="0" borderId="0"/>
  </cellStyleXfs>
  <cellXfs count="23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5" fillId="0" borderId="2" xfId="1" applyNumberFormat="1" applyFont="1" applyBorder="1" applyAlignment="1">
      <alignment horizontal="right" vertical="center"/>
    </xf>
    <xf numFmtId="2" fontId="13" fillId="0" borderId="2" xfId="1" applyNumberFormat="1" applyFont="1" applyBorder="1" applyAlignment="1">
      <alignment horizontal="right" vertical="center"/>
    </xf>
    <xf numFmtId="2" fontId="13" fillId="2" borderId="6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1" fillId="0" borderId="0" xfId="2"/>
    <xf numFmtId="0" fontId="26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0" xfId="2" applyFont="1" applyAlignment="1">
      <alignment vertical="center"/>
    </xf>
    <xf numFmtId="0" fontId="26" fillId="0" borderId="2" xfId="2" applyFont="1" applyBorder="1" applyAlignment="1">
      <alignment horizontal="left" vertical="center" wrapText="1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49" fontId="1" fillId="0" borderId="8" xfId="2" applyNumberFormat="1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horizontal="center"/>
    </xf>
    <xf numFmtId="0" fontId="1" fillId="2" borderId="0" xfId="2" applyFont="1" applyFill="1" applyAlignment="1">
      <alignment vertical="center" wrapText="1"/>
    </xf>
    <xf numFmtId="0" fontId="1" fillId="2" borderId="0" xfId="2" applyFont="1" applyFill="1" applyBorder="1" applyAlignment="1">
      <alignment vertical="center" wrapText="1"/>
    </xf>
    <xf numFmtId="2" fontId="1" fillId="0" borderId="2" xfId="2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2" fontId="14" fillId="0" borderId="2" xfId="2" applyNumberFormat="1" applyFont="1" applyFill="1" applyBorder="1" applyAlignment="1">
      <alignment horizontal="center" vertical="center" wrapText="1"/>
    </xf>
    <xf numFmtId="2" fontId="29" fillId="0" borderId="2" xfId="0" applyNumberFormat="1" applyFont="1" applyBorder="1" applyAlignment="1">
      <alignment vertical="center"/>
    </xf>
    <xf numFmtId="2" fontId="30" fillId="0" borderId="2" xfId="0" applyNumberFormat="1" applyFont="1" applyBorder="1" applyAlignment="1">
      <alignment vertical="center"/>
    </xf>
    <xf numFmtId="0" fontId="31" fillId="0" borderId="0" xfId="2"/>
    <xf numFmtId="0" fontId="13" fillId="0" borderId="2" xfId="2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13" fillId="0" borderId="2" xfId="2" applyFont="1" applyBorder="1" applyAlignment="1">
      <alignment vertical="center"/>
    </xf>
    <xf numFmtId="0" fontId="1" fillId="0" borderId="0" xfId="2" applyFont="1" applyAlignment="1">
      <alignment vertical="center" wrapText="1"/>
    </xf>
    <xf numFmtId="0" fontId="13" fillId="0" borderId="0" xfId="2" applyFont="1" applyAlignment="1">
      <alignment vertical="center"/>
    </xf>
    <xf numFmtId="0" fontId="31" fillId="0" borderId="0" xfId="2" applyBorder="1" applyAlignment="1">
      <alignment vertical="center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vertical="center"/>
    </xf>
    <xf numFmtId="0" fontId="15" fillId="0" borderId="2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2" fontId="15" fillId="0" borderId="2" xfId="2" applyNumberFormat="1" applyFont="1" applyBorder="1" applyAlignment="1">
      <alignment horizontal="right" vertical="center"/>
    </xf>
    <xf numFmtId="2" fontId="13" fillId="0" borderId="2" xfId="2" applyNumberFormat="1" applyFont="1" applyBorder="1" applyAlignment="1">
      <alignment horizontal="right" vertical="center"/>
    </xf>
    <xf numFmtId="0" fontId="11" fillId="0" borderId="0" xfId="2" applyFont="1"/>
    <xf numFmtId="0" fontId="1" fillId="2" borderId="0" xfId="2" applyFont="1" applyFill="1" applyAlignment="1">
      <alignment vertical="center" wrapText="1"/>
    </xf>
    <xf numFmtId="0" fontId="1" fillId="2" borderId="0" xfId="2" applyFont="1" applyFill="1" applyBorder="1" applyAlignment="1">
      <alignment vertical="center" wrapText="1"/>
    </xf>
    <xf numFmtId="2" fontId="13" fillId="2" borderId="6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top" wrapText="1"/>
    </xf>
    <xf numFmtId="0" fontId="14" fillId="0" borderId="0" xfId="2" applyFont="1" applyAlignment="1">
      <alignment horizontal="center" vertical="top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Border="1" applyAlignment="1">
      <alignment horizontal="center" vertical="top" wrapText="1"/>
    </xf>
    <xf numFmtId="0" fontId="13" fillId="0" borderId="1" xfId="2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/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8" fillId="0" borderId="0" xfId="2" applyFont="1" applyAlignment="1">
      <alignment horizontal="justify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31" fillId="0" borderId="0" xfId="2" applyAlignment="1">
      <alignment vertical="center"/>
    </xf>
    <xf numFmtId="0" fontId="13" fillId="0" borderId="2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25" fillId="0" borderId="2" xfId="2" applyFont="1" applyBorder="1" applyAlignment="1">
      <alignment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13" fillId="0" borderId="3" xfId="2" applyFont="1" applyBorder="1" applyAlignment="1">
      <alignment horizontal="left" vertical="center"/>
    </xf>
    <xf numFmtId="0" fontId="24" fillId="0" borderId="4" xfId="2" applyFont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1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3" fillId="0" borderId="2" xfId="2" applyFont="1" applyBorder="1" applyAlignment="1">
      <alignment vertical="center" wrapText="1"/>
    </xf>
    <xf numFmtId="0" fontId="24" fillId="0" borderId="2" xfId="2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Fill="1" applyAlignment="1">
      <alignment horizontal="center" vertical="top" wrapText="1"/>
    </xf>
    <xf numFmtId="0" fontId="31" fillId="0" borderId="0" xfId="2" applyAlignment="1">
      <alignment horizontal="left" vertical="center"/>
    </xf>
    <xf numFmtId="0" fontId="1" fillId="0" borderId="0" xfId="2" applyFont="1" applyAlignment="1">
      <alignment horizontal="center" vertical="top" wrapText="1"/>
    </xf>
    <xf numFmtId="0" fontId="1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center" wrapText="1"/>
    </xf>
    <xf numFmtId="0" fontId="15" fillId="0" borderId="3" xfId="2" applyFont="1" applyBorder="1" applyAlignment="1">
      <alignment vertical="center" wrapText="1"/>
    </xf>
    <xf numFmtId="0" fontId="25" fillId="0" borderId="4" xfId="2" applyFont="1" applyBorder="1" applyAlignment="1">
      <alignment vertical="center" wrapText="1"/>
    </xf>
    <xf numFmtId="0" fontId="25" fillId="0" borderId="5" xfId="2" applyFont="1" applyBorder="1" applyAlignment="1">
      <alignment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3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31" fillId="0" borderId="1" xfId="2" applyBorder="1" applyAlignment="1">
      <alignment vertical="center"/>
    </xf>
    <xf numFmtId="0" fontId="26" fillId="0" borderId="2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0" borderId="6" xfId="2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tabSelected="1" topLeftCell="A5" workbookViewId="0">
      <selection activeCell="F93" sqref="F93"/>
    </sheetView>
  </sheetViews>
  <sheetFormatPr defaultRowHeight="12.75"/>
  <cols>
    <col min="1" max="1" width="10.5703125" style="4" customWidth="1"/>
    <col min="2" max="2" width="3.140625" style="95" customWidth="1"/>
    <col min="3" max="3" width="2.7109375" style="95" customWidth="1"/>
    <col min="4" max="4" width="59" style="95" customWidth="1"/>
    <col min="5" max="5" width="7.7109375" style="2" customWidth="1"/>
    <col min="6" max="6" width="11.85546875" style="4" customWidth="1"/>
    <col min="7" max="7" width="12.85546875" style="4" customWidth="1"/>
    <col min="8" max="8" width="5.28515625" style="4" customWidth="1"/>
    <col min="9" max="256" width="9.140625" style="4"/>
    <col min="257" max="257" width="10.5703125" style="4" customWidth="1"/>
    <col min="258" max="258" width="3.140625" style="4" customWidth="1"/>
    <col min="259" max="259" width="2.7109375" style="4" customWidth="1"/>
    <col min="260" max="260" width="59" style="4" customWidth="1"/>
    <col min="261" max="261" width="7.7109375" style="4" customWidth="1"/>
    <col min="262" max="262" width="11.85546875" style="4" customWidth="1"/>
    <col min="263" max="263" width="12.85546875" style="4" customWidth="1"/>
    <col min="264" max="264" width="5.28515625" style="4" customWidth="1"/>
    <col min="265" max="512" width="9.140625" style="4"/>
    <col min="513" max="513" width="10.5703125" style="4" customWidth="1"/>
    <col min="514" max="514" width="3.140625" style="4" customWidth="1"/>
    <col min="515" max="515" width="2.7109375" style="4" customWidth="1"/>
    <col min="516" max="516" width="59" style="4" customWidth="1"/>
    <col min="517" max="517" width="7.7109375" style="4" customWidth="1"/>
    <col min="518" max="518" width="11.85546875" style="4" customWidth="1"/>
    <col min="519" max="519" width="12.85546875" style="4" customWidth="1"/>
    <col min="520" max="520" width="5.28515625" style="4" customWidth="1"/>
    <col min="521" max="768" width="9.140625" style="4"/>
    <col min="769" max="769" width="10.5703125" style="4" customWidth="1"/>
    <col min="770" max="770" width="3.140625" style="4" customWidth="1"/>
    <col min="771" max="771" width="2.7109375" style="4" customWidth="1"/>
    <col min="772" max="772" width="59" style="4" customWidth="1"/>
    <col min="773" max="773" width="7.7109375" style="4" customWidth="1"/>
    <col min="774" max="774" width="11.85546875" style="4" customWidth="1"/>
    <col min="775" max="775" width="12.85546875" style="4" customWidth="1"/>
    <col min="776" max="776" width="5.28515625" style="4" customWidth="1"/>
    <col min="777" max="1024" width="9.140625" style="4"/>
    <col min="1025" max="1025" width="10.5703125" style="4" customWidth="1"/>
    <col min="1026" max="1026" width="3.140625" style="4" customWidth="1"/>
    <col min="1027" max="1027" width="2.7109375" style="4" customWidth="1"/>
    <col min="1028" max="1028" width="59" style="4" customWidth="1"/>
    <col min="1029" max="1029" width="7.7109375" style="4" customWidth="1"/>
    <col min="1030" max="1030" width="11.85546875" style="4" customWidth="1"/>
    <col min="1031" max="1031" width="12.85546875" style="4" customWidth="1"/>
    <col min="1032" max="1032" width="5.28515625" style="4" customWidth="1"/>
    <col min="1033" max="1280" width="9.140625" style="4"/>
    <col min="1281" max="1281" width="10.5703125" style="4" customWidth="1"/>
    <col min="1282" max="1282" width="3.140625" style="4" customWidth="1"/>
    <col min="1283" max="1283" width="2.7109375" style="4" customWidth="1"/>
    <col min="1284" max="1284" width="59" style="4" customWidth="1"/>
    <col min="1285" max="1285" width="7.7109375" style="4" customWidth="1"/>
    <col min="1286" max="1286" width="11.85546875" style="4" customWidth="1"/>
    <col min="1287" max="1287" width="12.85546875" style="4" customWidth="1"/>
    <col min="1288" max="1288" width="5.28515625" style="4" customWidth="1"/>
    <col min="1289" max="1536" width="9.140625" style="4"/>
    <col min="1537" max="1537" width="10.5703125" style="4" customWidth="1"/>
    <col min="1538" max="1538" width="3.140625" style="4" customWidth="1"/>
    <col min="1539" max="1539" width="2.7109375" style="4" customWidth="1"/>
    <col min="1540" max="1540" width="59" style="4" customWidth="1"/>
    <col min="1541" max="1541" width="7.7109375" style="4" customWidth="1"/>
    <col min="1542" max="1542" width="11.85546875" style="4" customWidth="1"/>
    <col min="1543" max="1543" width="12.85546875" style="4" customWidth="1"/>
    <col min="1544" max="1544" width="5.28515625" style="4" customWidth="1"/>
    <col min="1545" max="1792" width="9.140625" style="4"/>
    <col min="1793" max="1793" width="10.5703125" style="4" customWidth="1"/>
    <col min="1794" max="1794" width="3.140625" style="4" customWidth="1"/>
    <col min="1795" max="1795" width="2.7109375" style="4" customWidth="1"/>
    <col min="1796" max="1796" width="59" style="4" customWidth="1"/>
    <col min="1797" max="1797" width="7.7109375" style="4" customWidth="1"/>
    <col min="1798" max="1798" width="11.85546875" style="4" customWidth="1"/>
    <col min="1799" max="1799" width="12.85546875" style="4" customWidth="1"/>
    <col min="1800" max="1800" width="5.28515625" style="4" customWidth="1"/>
    <col min="1801" max="2048" width="9.140625" style="4"/>
    <col min="2049" max="2049" width="10.5703125" style="4" customWidth="1"/>
    <col min="2050" max="2050" width="3.140625" style="4" customWidth="1"/>
    <col min="2051" max="2051" width="2.7109375" style="4" customWidth="1"/>
    <col min="2052" max="2052" width="59" style="4" customWidth="1"/>
    <col min="2053" max="2053" width="7.7109375" style="4" customWidth="1"/>
    <col min="2054" max="2054" width="11.85546875" style="4" customWidth="1"/>
    <col min="2055" max="2055" width="12.85546875" style="4" customWidth="1"/>
    <col min="2056" max="2056" width="5.28515625" style="4" customWidth="1"/>
    <col min="2057" max="2304" width="9.140625" style="4"/>
    <col min="2305" max="2305" width="10.5703125" style="4" customWidth="1"/>
    <col min="2306" max="2306" width="3.140625" style="4" customWidth="1"/>
    <col min="2307" max="2307" width="2.7109375" style="4" customWidth="1"/>
    <col min="2308" max="2308" width="59" style="4" customWidth="1"/>
    <col min="2309" max="2309" width="7.7109375" style="4" customWidth="1"/>
    <col min="2310" max="2310" width="11.85546875" style="4" customWidth="1"/>
    <col min="2311" max="2311" width="12.85546875" style="4" customWidth="1"/>
    <col min="2312" max="2312" width="5.28515625" style="4" customWidth="1"/>
    <col min="2313" max="2560" width="9.140625" style="4"/>
    <col min="2561" max="2561" width="10.5703125" style="4" customWidth="1"/>
    <col min="2562" max="2562" width="3.140625" style="4" customWidth="1"/>
    <col min="2563" max="2563" width="2.7109375" style="4" customWidth="1"/>
    <col min="2564" max="2564" width="59" style="4" customWidth="1"/>
    <col min="2565" max="2565" width="7.7109375" style="4" customWidth="1"/>
    <col min="2566" max="2566" width="11.85546875" style="4" customWidth="1"/>
    <col min="2567" max="2567" width="12.85546875" style="4" customWidth="1"/>
    <col min="2568" max="2568" width="5.28515625" style="4" customWidth="1"/>
    <col min="2569" max="2816" width="9.140625" style="4"/>
    <col min="2817" max="2817" width="10.5703125" style="4" customWidth="1"/>
    <col min="2818" max="2818" width="3.140625" style="4" customWidth="1"/>
    <col min="2819" max="2819" width="2.7109375" style="4" customWidth="1"/>
    <col min="2820" max="2820" width="59" style="4" customWidth="1"/>
    <col min="2821" max="2821" width="7.7109375" style="4" customWidth="1"/>
    <col min="2822" max="2822" width="11.85546875" style="4" customWidth="1"/>
    <col min="2823" max="2823" width="12.85546875" style="4" customWidth="1"/>
    <col min="2824" max="2824" width="5.28515625" style="4" customWidth="1"/>
    <col min="2825" max="3072" width="9.140625" style="4"/>
    <col min="3073" max="3073" width="10.5703125" style="4" customWidth="1"/>
    <col min="3074" max="3074" width="3.140625" style="4" customWidth="1"/>
    <col min="3075" max="3075" width="2.7109375" style="4" customWidth="1"/>
    <col min="3076" max="3076" width="59" style="4" customWidth="1"/>
    <col min="3077" max="3077" width="7.7109375" style="4" customWidth="1"/>
    <col min="3078" max="3078" width="11.85546875" style="4" customWidth="1"/>
    <col min="3079" max="3079" width="12.85546875" style="4" customWidth="1"/>
    <col min="3080" max="3080" width="5.28515625" style="4" customWidth="1"/>
    <col min="3081" max="3328" width="9.140625" style="4"/>
    <col min="3329" max="3329" width="10.5703125" style="4" customWidth="1"/>
    <col min="3330" max="3330" width="3.140625" style="4" customWidth="1"/>
    <col min="3331" max="3331" width="2.7109375" style="4" customWidth="1"/>
    <col min="3332" max="3332" width="59" style="4" customWidth="1"/>
    <col min="3333" max="3333" width="7.7109375" style="4" customWidth="1"/>
    <col min="3334" max="3334" width="11.85546875" style="4" customWidth="1"/>
    <col min="3335" max="3335" width="12.85546875" style="4" customWidth="1"/>
    <col min="3336" max="3336" width="5.28515625" style="4" customWidth="1"/>
    <col min="3337" max="3584" width="9.140625" style="4"/>
    <col min="3585" max="3585" width="10.5703125" style="4" customWidth="1"/>
    <col min="3586" max="3586" width="3.140625" style="4" customWidth="1"/>
    <col min="3587" max="3587" width="2.7109375" style="4" customWidth="1"/>
    <col min="3588" max="3588" width="59" style="4" customWidth="1"/>
    <col min="3589" max="3589" width="7.7109375" style="4" customWidth="1"/>
    <col min="3590" max="3590" width="11.85546875" style="4" customWidth="1"/>
    <col min="3591" max="3591" width="12.85546875" style="4" customWidth="1"/>
    <col min="3592" max="3592" width="5.28515625" style="4" customWidth="1"/>
    <col min="3593" max="3840" width="9.140625" style="4"/>
    <col min="3841" max="3841" width="10.5703125" style="4" customWidth="1"/>
    <col min="3842" max="3842" width="3.140625" style="4" customWidth="1"/>
    <col min="3843" max="3843" width="2.7109375" style="4" customWidth="1"/>
    <col min="3844" max="3844" width="59" style="4" customWidth="1"/>
    <col min="3845" max="3845" width="7.7109375" style="4" customWidth="1"/>
    <col min="3846" max="3846" width="11.85546875" style="4" customWidth="1"/>
    <col min="3847" max="3847" width="12.85546875" style="4" customWidth="1"/>
    <col min="3848" max="3848" width="5.28515625" style="4" customWidth="1"/>
    <col min="3849" max="4096" width="9.140625" style="4"/>
    <col min="4097" max="4097" width="10.5703125" style="4" customWidth="1"/>
    <col min="4098" max="4098" width="3.140625" style="4" customWidth="1"/>
    <col min="4099" max="4099" width="2.7109375" style="4" customWidth="1"/>
    <col min="4100" max="4100" width="59" style="4" customWidth="1"/>
    <col min="4101" max="4101" width="7.7109375" style="4" customWidth="1"/>
    <col min="4102" max="4102" width="11.85546875" style="4" customWidth="1"/>
    <col min="4103" max="4103" width="12.85546875" style="4" customWidth="1"/>
    <col min="4104" max="4104" width="5.28515625" style="4" customWidth="1"/>
    <col min="4105" max="4352" width="9.140625" style="4"/>
    <col min="4353" max="4353" width="10.5703125" style="4" customWidth="1"/>
    <col min="4354" max="4354" width="3.140625" style="4" customWidth="1"/>
    <col min="4355" max="4355" width="2.7109375" style="4" customWidth="1"/>
    <col min="4356" max="4356" width="59" style="4" customWidth="1"/>
    <col min="4357" max="4357" width="7.7109375" style="4" customWidth="1"/>
    <col min="4358" max="4358" width="11.85546875" style="4" customWidth="1"/>
    <col min="4359" max="4359" width="12.85546875" style="4" customWidth="1"/>
    <col min="4360" max="4360" width="5.28515625" style="4" customWidth="1"/>
    <col min="4361" max="4608" width="9.140625" style="4"/>
    <col min="4609" max="4609" width="10.5703125" style="4" customWidth="1"/>
    <col min="4610" max="4610" width="3.140625" style="4" customWidth="1"/>
    <col min="4611" max="4611" width="2.7109375" style="4" customWidth="1"/>
    <col min="4612" max="4612" width="59" style="4" customWidth="1"/>
    <col min="4613" max="4613" width="7.7109375" style="4" customWidth="1"/>
    <col min="4614" max="4614" width="11.85546875" style="4" customWidth="1"/>
    <col min="4615" max="4615" width="12.85546875" style="4" customWidth="1"/>
    <col min="4616" max="4616" width="5.28515625" style="4" customWidth="1"/>
    <col min="4617" max="4864" width="9.140625" style="4"/>
    <col min="4865" max="4865" width="10.5703125" style="4" customWidth="1"/>
    <col min="4866" max="4866" width="3.140625" style="4" customWidth="1"/>
    <col min="4867" max="4867" width="2.7109375" style="4" customWidth="1"/>
    <col min="4868" max="4868" width="59" style="4" customWidth="1"/>
    <col min="4869" max="4869" width="7.7109375" style="4" customWidth="1"/>
    <col min="4870" max="4870" width="11.85546875" style="4" customWidth="1"/>
    <col min="4871" max="4871" width="12.85546875" style="4" customWidth="1"/>
    <col min="4872" max="4872" width="5.28515625" style="4" customWidth="1"/>
    <col min="4873" max="5120" width="9.140625" style="4"/>
    <col min="5121" max="5121" width="10.5703125" style="4" customWidth="1"/>
    <col min="5122" max="5122" width="3.140625" style="4" customWidth="1"/>
    <col min="5123" max="5123" width="2.7109375" style="4" customWidth="1"/>
    <col min="5124" max="5124" width="59" style="4" customWidth="1"/>
    <col min="5125" max="5125" width="7.7109375" style="4" customWidth="1"/>
    <col min="5126" max="5126" width="11.85546875" style="4" customWidth="1"/>
    <col min="5127" max="5127" width="12.85546875" style="4" customWidth="1"/>
    <col min="5128" max="5128" width="5.28515625" style="4" customWidth="1"/>
    <col min="5129" max="5376" width="9.140625" style="4"/>
    <col min="5377" max="5377" width="10.5703125" style="4" customWidth="1"/>
    <col min="5378" max="5378" width="3.140625" style="4" customWidth="1"/>
    <col min="5379" max="5379" width="2.7109375" style="4" customWidth="1"/>
    <col min="5380" max="5380" width="59" style="4" customWidth="1"/>
    <col min="5381" max="5381" width="7.7109375" style="4" customWidth="1"/>
    <col min="5382" max="5382" width="11.85546875" style="4" customWidth="1"/>
    <col min="5383" max="5383" width="12.85546875" style="4" customWidth="1"/>
    <col min="5384" max="5384" width="5.28515625" style="4" customWidth="1"/>
    <col min="5385" max="5632" width="9.140625" style="4"/>
    <col min="5633" max="5633" width="10.5703125" style="4" customWidth="1"/>
    <col min="5634" max="5634" width="3.140625" style="4" customWidth="1"/>
    <col min="5635" max="5635" width="2.7109375" style="4" customWidth="1"/>
    <col min="5636" max="5636" width="59" style="4" customWidth="1"/>
    <col min="5637" max="5637" width="7.7109375" style="4" customWidth="1"/>
    <col min="5638" max="5638" width="11.85546875" style="4" customWidth="1"/>
    <col min="5639" max="5639" width="12.85546875" style="4" customWidth="1"/>
    <col min="5640" max="5640" width="5.28515625" style="4" customWidth="1"/>
    <col min="5641" max="5888" width="9.140625" style="4"/>
    <col min="5889" max="5889" width="10.5703125" style="4" customWidth="1"/>
    <col min="5890" max="5890" width="3.140625" style="4" customWidth="1"/>
    <col min="5891" max="5891" width="2.7109375" style="4" customWidth="1"/>
    <col min="5892" max="5892" width="59" style="4" customWidth="1"/>
    <col min="5893" max="5893" width="7.7109375" style="4" customWidth="1"/>
    <col min="5894" max="5894" width="11.85546875" style="4" customWidth="1"/>
    <col min="5895" max="5895" width="12.85546875" style="4" customWidth="1"/>
    <col min="5896" max="5896" width="5.28515625" style="4" customWidth="1"/>
    <col min="5897" max="6144" width="9.140625" style="4"/>
    <col min="6145" max="6145" width="10.5703125" style="4" customWidth="1"/>
    <col min="6146" max="6146" width="3.140625" style="4" customWidth="1"/>
    <col min="6147" max="6147" width="2.7109375" style="4" customWidth="1"/>
    <col min="6148" max="6148" width="59" style="4" customWidth="1"/>
    <col min="6149" max="6149" width="7.7109375" style="4" customWidth="1"/>
    <col min="6150" max="6150" width="11.85546875" style="4" customWidth="1"/>
    <col min="6151" max="6151" width="12.85546875" style="4" customWidth="1"/>
    <col min="6152" max="6152" width="5.28515625" style="4" customWidth="1"/>
    <col min="6153" max="6400" width="9.140625" style="4"/>
    <col min="6401" max="6401" width="10.5703125" style="4" customWidth="1"/>
    <col min="6402" max="6402" width="3.140625" style="4" customWidth="1"/>
    <col min="6403" max="6403" width="2.7109375" style="4" customWidth="1"/>
    <col min="6404" max="6404" width="59" style="4" customWidth="1"/>
    <col min="6405" max="6405" width="7.7109375" style="4" customWidth="1"/>
    <col min="6406" max="6406" width="11.85546875" style="4" customWidth="1"/>
    <col min="6407" max="6407" width="12.85546875" style="4" customWidth="1"/>
    <col min="6408" max="6408" width="5.28515625" style="4" customWidth="1"/>
    <col min="6409" max="6656" width="9.140625" style="4"/>
    <col min="6657" max="6657" width="10.5703125" style="4" customWidth="1"/>
    <col min="6658" max="6658" width="3.140625" style="4" customWidth="1"/>
    <col min="6659" max="6659" width="2.7109375" style="4" customWidth="1"/>
    <col min="6660" max="6660" width="59" style="4" customWidth="1"/>
    <col min="6661" max="6661" width="7.7109375" style="4" customWidth="1"/>
    <col min="6662" max="6662" width="11.85546875" style="4" customWidth="1"/>
    <col min="6663" max="6663" width="12.85546875" style="4" customWidth="1"/>
    <col min="6664" max="6664" width="5.28515625" style="4" customWidth="1"/>
    <col min="6665" max="6912" width="9.140625" style="4"/>
    <col min="6913" max="6913" width="10.5703125" style="4" customWidth="1"/>
    <col min="6914" max="6914" width="3.140625" style="4" customWidth="1"/>
    <col min="6915" max="6915" width="2.7109375" style="4" customWidth="1"/>
    <col min="6916" max="6916" width="59" style="4" customWidth="1"/>
    <col min="6917" max="6917" width="7.7109375" style="4" customWidth="1"/>
    <col min="6918" max="6918" width="11.85546875" style="4" customWidth="1"/>
    <col min="6919" max="6919" width="12.85546875" style="4" customWidth="1"/>
    <col min="6920" max="6920" width="5.28515625" style="4" customWidth="1"/>
    <col min="6921" max="7168" width="9.140625" style="4"/>
    <col min="7169" max="7169" width="10.5703125" style="4" customWidth="1"/>
    <col min="7170" max="7170" width="3.140625" style="4" customWidth="1"/>
    <col min="7171" max="7171" width="2.7109375" style="4" customWidth="1"/>
    <col min="7172" max="7172" width="59" style="4" customWidth="1"/>
    <col min="7173" max="7173" width="7.7109375" style="4" customWidth="1"/>
    <col min="7174" max="7174" width="11.85546875" style="4" customWidth="1"/>
    <col min="7175" max="7175" width="12.85546875" style="4" customWidth="1"/>
    <col min="7176" max="7176" width="5.28515625" style="4" customWidth="1"/>
    <col min="7177" max="7424" width="9.140625" style="4"/>
    <col min="7425" max="7425" width="10.5703125" style="4" customWidth="1"/>
    <col min="7426" max="7426" width="3.140625" style="4" customWidth="1"/>
    <col min="7427" max="7427" width="2.7109375" style="4" customWidth="1"/>
    <col min="7428" max="7428" width="59" style="4" customWidth="1"/>
    <col min="7429" max="7429" width="7.7109375" style="4" customWidth="1"/>
    <col min="7430" max="7430" width="11.85546875" style="4" customWidth="1"/>
    <col min="7431" max="7431" width="12.85546875" style="4" customWidth="1"/>
    <col min="7432" max="7432" width="5.28515625" style="4" customWidth="1"/>
    <col min="7433" max="7680" width="9.140625" style="4"/>
    <col min="7681" max="7681" width="10.5703125" style="4" customWidth="1"/>
    <col min="7682" max="7682" width="3.140625" style="4" customWidth="1"/>
    <col min="7683" max="7683" width="2.7109375" style="4" customWidth="1"/>
    <col min="7684" max="7684" width="59" style="4" customWidth="1"/>
    <col min="7685" max="7685" width="7.7109375" style="4" customWidth="1"/>
    <col min="7686" max="7686" width="11.85546875" style="4" customWidth="1"/>
    <col min="7687" max="7687" width="12.85546875" style="4" customWidth="1"/>
    <col min="7688" max="7688" width="5.28515625" style="4" customWidth="1"/>
    <col min="7689" max="7936" width="9.140625" style="4"/>
    <col min="7937" max="7937" width="10.5703125" style="4" customWidth="1"/>
    <col min="7938" max="7938" width="3.140625" style="4" customWidth="1"/>
    <col min="7939" max="7939" width="2.7109375" style="4" customWidth="1"/>
    <col min="7940" max="7940" width="59" style="4" customWidth="1"/>
    <col min="7941" max="7941" width="7.7109375" style="4" customWidth="1"/>
    <col min="7942" max="7942" width="11.85546875" style="4" customWidth="1"/>
    <col min="7943" max="7943" width="12.85546875" style="4" customWidth="1"/>
    <col min="7944" max="7944" width="5.28515625" style="4" customWidth="1"/>
    <col min="7945" max="8192" width="9.140625" style="4"/>
    <col min="8193" max="8193" width="10.5703125" style="4" customWidth="1"/>
    <col min="8194" max="8194" width="3.140625" style="4" customWidth="1"/>
    <col min="8195" max="8195" width="2.7109375" style="4" customWidth="1"/>
    <col min="8196" max="8196" width="59" style="4" customWidth="1"/>
    <col min="8197" max="8197" width="7.7109375" style="4" customWidth="1"/>
    <col min="8198" max="8198" width="11.85546875" style="4" customWidth="1"/>
    <col min="8199" max="8199" width="12.85546875" style="4" customWidth="1"/>
    <col min="8200" max="8200" width="5.28515625" style="4" customWidth="1"/>
    <col min="8201" max="8448" width="9.140625" style="4"/>
    <col min="8449" max="8449" width="10.5703125" style="4" customWidth="1"/>
    <col min="8450" max="8450" width="3.140625" style="4" customWidth="1"/>
    <col min="8451" max="8451" width="2.7109375" style="4" customWidth="1"/>
    <col min="8452" max="8452" width="59" style="4" customWidth="1"/>
    <col min="8453" max="8453" width="7.7109375" style="4" customWidth="1"/>
    <col min="8454" max="8454" width="11.85546875" style="4" customWidth="1"/>
    <col min="8455" max="8455" width="12.85546875" style="4" customWidth="1"/>
    <col min="8456" max="8456" width="5.28515625" style="4" customWidth="1"/>
    <col min="8457" max="8704" width="9.140625" style="4"/>
    <col min="8705" max="8705" width="10.5703125" style="4" customWidth="1"/>
    <col min="8706" max="8706" width="3.140625" style="4" customWidth="1"/>
    <col min="8707" max="8707" width="2.7109375" style="4" customWidth="1"/>
    <col min="8708" max="8708" width="59" style="4" customWidth="1"/>
    <col min="8709" max="8709" width="7.7109375" style="4" customWidth="1"/>
    <col min="8710" max="8710" width="11.85546875" style="4" customWidth="1"/>
    <col min="8711" max="8711" width="12.85546875" style="4" customWidth="1"/>
    <col min="8712" max="8712" width="5.28515625" style="4" customWidth="1"/>
    <col min="8713" max="8960" width="9.140625" style="4"/>
    <col min="8961" max="8961" width="10.5703125" style="4" customWidth="1"/>
    <col min="8962" max="8962" width="3.140625" style="4" customWidth="1"/>
    <col min="8963" max="8963" width="2.7109375" style="4" customWidth="1"/>
    <col min="8964" max="8964" width="59" style="4" customWidth="1"/>
    <col min="8965" max="8965" width="7.7109375" style="4" customWidth="1"/>
    <col min="8966" max="8966" width="11.85546875" style="4" customWidth="1"/>
    <col min="8967" max="8967" width="12.85546875" style="4" customWidth="1"/>
    <col min="8968" max="8968" width="5.28515625" style="4" customWidth="1"/>
    <col min="8969" max="9216" width="9.140625" style="4"/>
    <col min="9217" max="9217" width="10.5703125" style="4" customWidth="1"/>
    <col min="9218" max="9218" width="3.140625" style="4" customWidth="1"/>
    <col min="9219" max="9219" width="2.7109375" style="4" customWidth="1"/>
    <col min="9220" max="9220" width="59" style="4" customWidth="1"/>
    <col min="9221" max="9221" width="7.7109375" style="4" customWidth="1"/>
    <col min="9222" max="9222" width="11.85546875" style="4" customWidth="1"/>
    <col min="9223" max="9223" width="12.85546875" style="4" customWidth="1"/>
    <col min="9224" max="9224" width="5.28515625" style="4" customWidth="1"/>
    <col min="9225" max="9472" width="9.140625" style="4"/>
    <col min="9473" max="9473" width="10.5703125" style="4" customWidth="1"/>
    <col min="9474" max="9474" width="3.140625" style="4" customWidth="1"/>
    <col min="9475" max="9475" width="2.7109375" style="4" customWidth="1"/>
    <col min="9476" max="9476" width="59" style="4" customWidth="1"/>
    <col min="9477" max="9477" width="7.7109375" style="4" customWidth="1"/>
    <col min="9478" max="9478" width="11.85546875" style="4" customWidth="1"/>
    <col min="9479" max="9479" width="12.85546875" style="4" customWidth="1"/>
    <col min="9480" max="9480" width="5.28515625" style="4" customWidth="1"/>
    <col min="9481" max="9728" width="9.140625" style="4"/>
    <col min="9729" max="9729" width="10.5703125" style="4" customWidth="1"/>
    <col min="9730" max="9730" width="3.140625" style="4" customWidth="1"/>
    <col min="9731" max="9731" width="2.7109375" style="4" customWidth="1"/>
    <col min="9732" max="9732" width="59" style="4" customWidth="1"/>
    <col min="9733" max="9733" width="7.7109375" style="4" customWidth="1"/>
    <col min="9734" max="9734" width="11.85546875" style="4" customWidth="1"/>
    <col min="9735" max="9735" width="12.85546875" style="4" customWidth="1"/>
    <col min="9736" max="9736" width="5.28515625" style="4" customWidth="1"/>
    <col min="9737" max="9984" width="9.140625" style="4"/>
    <col min="9985" max="9985" width="10.5703125" style="4" customWidth="1"/>
    <col min="9986" max="9986" width="3.140625" style="4" customWidth="1"/>
    <col min="9987" max="9987" width="2.7109375" style="4" customWidth="1"/>
    <col min="9988" max="9988" width="59" style="4" customWidth="1"/>
    <col min="9989" max="9989" width="7.7109375" style="4" customWidth="1"/>
    <col min="9990" max="9990" width="11.85546875" style="4" customWidth="1"/>
    <col min="9991" max="9991" width="12.85546875" style="4" customWidth="1"/>
    <col min="9992" max="9992" width="5.28515625" style="4" customWidth="1"/>
    <col min="9993" max="10240" width="9.140625" style="4"/>
    <col min="10241" max="10241" width="10.5703125" style="4" customWidth="1"/>
    <col min="10242" max="10242" width="3.140625" style="4" customWidth="1"/>
    <col min="10243" max="10243" width="2.7109375" style="4" customWidth="1"/>
    <col min="10244" max="10244" width="59" style="4" customWidth="1"/>
    <col min="10245" max="10245" width="7.7109375" style="4" customWidth="1"/>
    <col min="10246" max="10246" width="11.85546875" style="4" customWidth="1"/>
    <col min="10247" max="10247" width="12.85546875" style="4" customWidth="1"/>
    <col min="10248" max="10248" width="5.28515625" style="4" customWidth="1"/>
    <col min="10249" max="10496" width="9.140625" style="4"/>
    <col min="10497" max="10497" width="10.5703125" style="4" customWidth="1"/>
    <col min="10498" max="10498" width="3.140625" style="4" customWidth="1"/>
    <col min="10499" max="10499" width="2.7109375" style="4" customWidth="1"/>
    <col min="10500" max="10500" width="59" style="4" customWidth="1"/>
    <col min="10501" max="10501" width="7.7109375" style="4" customWidth="1"/>
    <col min="10502" max="10502" width="11.85546875" style="4" customWidth="1"/>
    <col min="10503" max="10503" width="12.85546875" style="4" customWidth="1"/>
    <col min="10504" max="10504" width="5.28515625" style="4" customWidth="1"/>
    <col min="10505" max="10752" width="9.140625" style="4"/>
    <col min="10753" max="10753" width="10.5703125" style="4" customWidth="1"/>
    <col min="10754" max="10754" width="3.140625" style="4" customWidth="1"/>
    <col min="10755" max="10755" width="2.7109375" style="4" customWidth="1"/>
    <col min="10756" max="10756" width="59" style="4" customWidth="1"/>
    <col min="10757" max="10757" width="7.7109375" style="4" customWidth="1"/>
    <col min="10758" max="10758" width="11.85546875" style="4" customWidth="1"/>
    <col min="10759" max="10759" width="12.85546875" style="4" customWidth="1"/>
    <col min="10760" max="10760" width="5.28515625" style="4" customWidth="1"/>
    <col min="10761" max="11008" width="9.140625" style="4"/>
    <col min="11009" max="11009" width="10.5703125" style="4" customWidth="1"/>
    <col min="11010" max="11010" width="3.140625" style="4" customWidth="1"/>
    <col min="11011" max="11011" width="2.7109375" style="4" customWidth="1"/>
    <col min="11012" max="11012" width="59" style="4" customWidth="1"/>
    <col min="11013" max="11013" width="7.7109375" style="4" customWidth="1"/>
    <col min="11014" max="11014" width="11.85546875" style="4" customWidth="1"/>
    <col min="11015" max="11015" width="12.85546875" style="4" customWidth="1"/>
    <col min="11016" max="11016" width="5.28515625" style="4" customWidth="1"/>
    <col min="11017" max="11264" width="9.140625" style="4"/>
    <col min="11265" max="11265" width="10.5703125" style="4" customWidth="1"/>
    <col min="11266" max="11266" width="3.140625" style="4" customWidth="1"/>
    <col min="11267" max="11267" width="2.7109375" style="4" customWidth="1"/>
    <col min="11268" max="11268" width="59" style="4" customWidth="1"/>
    <col min="11269" max="11269" width="7.7109375" style="4" customWidth="1"/>
    <col min="11270" max="11270" width="11.85546875" style="4" customWidth="1"/>
    <col min="11271" max="11271" width="12.85546875" style="4" customWidth="1"/>
    <col min="11272" max="11272" width="5.28515625" style="4" customWidth="1"/>
    <col min="11273" max="11520" width="9.140625" style="4"/>
    <col min="11521" max="11521" width="10.5703125" style="4" customWidth="1"/>
    <col min="11522" max="11522" width="3.140625" style="4" customWidth="1"/>
    <col min="11523" max="11523" width="2.7109375" style="4" customWidth="1"/>
    <col min="11524" max="11524" width="59" style="4" customWidth="1"/>
    <col min="11525" max="11525" width="7.7109375" style="4" customWidth="1"/>
    <col min="11526" max="11526" width="11.85546875" style="4" customWidth="1"/>
    <col min="11527" max="11527" width="12.85546875" style="4" customWidth="1"/>
    <col min="11528" max="11528" width="5.28515625" style="4" customWidth="1"/>
    <col min="11529" max="11776" width="9.140625" style="4"/>
    <col min="11777" max="11777" width="10.5703125" style="4" customWidth="1"/>
    <col min="11778" max="11778" width="3.140625" style="4" customWidth="1"/>
    <col min="11779" max="11779" width="2.7109375" style="4" customWidth="1"/>
    <col min="11780" max="11780" width="59" style="4" customWidth="1"/>
    <col min="11781" max="11781" width="7.7109375" style="4" customWidth="1"/>
    <col min="11782" max="11782" width="11.85546875" style="4" customWidth="1"/>
    <col min="11783" max="11783" width="12.85546875" style="4" customWidth="1"/>
    <col min="11784" max="11784" width="5.28515625" style="4" customWidth="1"/>
    <col min="11785" max="12032" width="9.140625" style="4"/>
    <col min="12033" max="12033" width="10.5703125" style="4" customWidth="1"/>
    <col min="12034" max="12034" width="3.140625" style="4" customWidth="1"/>
    <col min="12035" max="12035" width="2.7109375" style="4" customWidth="1"/>
    <col min="12036" max="12036" width="59" style="4" customWidth="1"/>
    <col min="12037" max="12037" width="7.7109375" style="4" customWidth="1"/>
    <col min="12038" max="12038" width="11.85546875" style="4" customWidth="1"/>
    <col min="12039" max="12039" width="12.85546875" style="4" customWidth="1"/>
    <col min="12040" max="12040" width="5.28515625" style="4" customWidth="1"/>
    <col min="12041" max="12288" width="9.140625" style="4"/>
    <col min="12289" max="12289" width="10.5703125" style="4" customWidth="1"/>
    <col min="12290" max="12290" width="3.140625" style="4" customWidth="1"/>
    <col min="12291" max="12291" width="2.7109375" style="4" customWidth="1"/>
    <col min="12292" max="12292" width="59" style="4" customWidth="1"/>
    <col min="12293" max="12293" width="7.7109375" style="4" customWidth="1"/>
    <col min="12294" max="12294" width="11.85546875" style="4" customWidth="1"/>
    <col min="12295" max="12295" width="12.85546875" style="4" customWidth="1"/>
    <col min="12296" max="12296" width="5.28515625" style="4" customWidth="1"/>
    <col min="12297" max="12544" width="9.140625" style="4"/>
    <col min="12545" max="12545" width="10.5703125" style="4" customWidth="1"/>
    <col min="12546" max="12546" width="3.140625" style="4" customWidth="1"/>
    <col min="12547" max="12547" width="2.7109375" style="4" customWidth="1"/>
    <col min="12548" max="12548" width="59" style="4" customWidth="1"/>
    <col min="12549" max="12549" width="7.7109375" style="4" customWidth="1"/>
    <col min="12550" max="12550" width="11.85546875" style="4" customWidth="1"/>
    <col min="12551" max="12551" width="12.85546875" style="4" customWidth="1"/>
    <col min="12552" max="12552" width="5.28515625" style="4" customWidth="1"/>
    <col min="12553" max="12800" width="9.140625" style="4"/>
    <col min="12801" max="12801" width="10.5703125" style="4" customWidth="1"/>
    <col min="12802" max="12802" width="3.140625" style="4" customWidth="1"/>
    <col min="12803" max="12803" width="2.7109375" style="4" customWidth="1"/>
    <col min="12804" max="12804" width="59" style="4" customWidth="1"/>
    <col min="12805" max="12805" width="7.7109375" style="4" customWidth="1"/>
    <col min="12806" max="12806" width="11.85546875" style="4" customWidth="1"/>
    <col min="12807" max="12807" width="12.85546875" style="4" customWidth="1"/>
    <col min="12808" max="12808" width="5.28515625" style="4" customWidth="1"/>
    <col min="12809" max="13056" width="9.140625" style="4"/>
    <col min="13057" max="13057" width="10.5703125" style="4" customWidth="1"/>
    <col min="13058" max="13058" width="3.140625" style="4" customWidth="1"/>
    <col min="13059" max="13059" width="2.7109375" style="4" customWidth="1"/>
    <col min="13060" max="13060" width="59" style="4" customWidth="1"/>
    <col min="13061" max="13061" width="7.7109375" style="4" customWidth="1"/>
    <col min="13062" max="13062" width="11.85546875" style="4" customWidth="1"/>
    <col min="13063" max="13063" width="12.85546875" style="4" customWidth="1"/>
    <col min="13064" max="13064" width="5.28515625" style="4" customWidth="1"/>
    <col min="13065" max="13312" width="9.140625" style="4"/>
    <col min="13313" max="13313" width="10.5703125" style="4" customWidth="1"/>
    <col min="13314" max="13314" width="3.140625" style="4" customWidth="1"/>
    <col min="13315" max="13315" width="2.7109375" style="4" customWidth="1"/>
    <col min="13316" max="13316" width="59" style="4" customWidth="1"/>
    <col min="13317" max="13317" width="7.7109375" style="4" customWidth="1"/>
    <col min="13318" max="13318" width="11.85546875" style="4" customWidth="1"/>
    <col min="13319" max="13319" width="12.85546875" style="4" customWidth="1"/>
    <col min="13320" max="13320" width="5.28515625" style="4" customWidth="1"/>
    <col min="13321" max="13568" width="9.140625" style="4"/>
    <col min="13569" max="13569" width="10.5703125" style="4" customWidth="1"/>
    <col min="13570" max="13570" width="3.140625" style="4" customWidth="1"/>
    <col min="13571" max="13571" width="2.7109375" style="4" customWidth="1"/>
    <col min="13572" max="13572" width="59" style="4" customWidth="1"/>
    <col min="13573" max="13573" width="7.7109375" style="4" customWidth="1"/>
    <col min="13574" max="13574" width="11.85546875" style="4" customWidth="1"/>
    <col min="13575" max="13575" width="12.85546875" style="4" customWidth="1"/>
    <col min="13576" max="13576" width="5.28515625" style="4" customWidth="1"/>
    <col min="13577" max="13824" width="9.140625" style="4"/>
    <col min="13825" max="13825" width="10.5703125" style="4" customWidth="1"/>
    <col min="13826" max="13826" width="3.140625" style="4" customWidth="1"/>
    <col min="13827" max="13827" width="2.7109375" style="4" customWidth="1"/>
    <col min="13828" max="13828" width="59" style="4" customWidth="1"/>
    <col min="13829" max="13829" width="7.7109375" style="4" customWidth="1"/>
    <col min="13830" max="13830" width="11.85546875" style="4" customWidth="1"/>
    <col min="13831" max="13831" width="12.85546875" style="4" customWidth="1"/>
    <col min="13832" max="13832" width="5.28515625" style="4" customWidth="1"/>
    <col min="13833" max="14080" width="9.140625" style="4"/>
    <col min="14081" max="14081" width="10.5703125" style="4" customWidth="1"/>
    <col min="14082" max="14082" width="3.140625" style="4" customWidth="1"/>
    <col min="14083" max="14083" width="2.7109375" style="4" customWidth="1"/>
    <col min="14084" max="14084" width="59" style="4" customWidth="1"/>
    <col min="14085" max="14085" width="7.7109375" style="4" customWidth="1"/>
    <col min="14086" max="14086" width="11.85546875" style="4" customWidth="1"/>
    <col min="14087" max="14087" width="12.85546875" style="4" customWidth="1"/>
    <col min="14088" max="14088" width="5.28515625" style="4" customWidth="1"/>
    <col min="14089" max="14336" width="9.140625" style="4"/>
    <col min="14337" max="14337" width="10.5703125" style="4" customWidth="1"/>
    <col min="14338" max="14338" width="3.140625" style="4" customWidth="1"/>
    <col min="14339" max="14339" width="2.7109375" style="4" customWidth="1"/>
    <col min="14340" max="14340" width="59" style="4" customWidth="1"/>
    <col min="14341" max="14341" width="7.7109375" style="4" customWidth="1"/>
    <col min="14342" max="14342" width="11.85546875" style="4" customWidth="1"/>
    <col min="14343" max="14343" width="12.85546875" style="4" customWidth="1"/>
    <col min="14344" max="14344" width="5.28515625" style="4" customWidth="1"/>
    <col min="14345" max="14592" width="9.140625" style="4"/>
    <col min="14593" max="14593" width="10.5703125" style="4" customWidth="1"/>
    <col min="14594" max="14594" width="3.140625" style="4" customWidth="1"/>
    <col min="14595" max="14595" width="2.7109375" style="4" customWidth="1"/>
    <col min="14596" max="14596" width="59" style="4" customWidth="1"/>
    <col min="14597" max="14597" width="7.7109375" style="4" customWidth="1"/>
    <col min="14598" max="14598" width="11.85546875" style="4" customWidth="1"/>
    <col min="14599" max="14599" width="12.85546875" style="4" customWidth="1"/>
    <col min="14600" max="14600" width="5.28515625" style="4" customWidth="1"/>
    <col min="14601" max="14848" width="9.140625" style="4"/>
    <col min="14849" max="14849" width="10.5703125" style="4" customWidth="1"/>
    <col min="14850" max="14850" width="3.140625" style="4" customWidth="1"/>
    <col min="14851" max="14851" width="2.7109375" style="4" customWidth="1"/>
    <col min="14852" max="14852" width="59" style="4" customWidth="1"/>
    <col min="14853" max="14853" width="7.7109375" style="4" customWidth="1"/>
    <col min="14854" max="14854" width="11.85546875" style="4" customWidth="1"/>
    <col min="14855" max="14855" width="12.85546875" style="4" customWidth="1"/>
    <col min="14856" max="14856" width="5.28515625" style="4" customWidth="1"/>
    <col min="14857" max="15104" width="9.140625" style="4"/>
    <col min="15105" max="15105" width="10.5703125" style="4" customWidth="1"/>
    <col min="15106" max="15106" width="3.140625" style="4" customWidth="1"/>
    <col min="15107" max="15107" width="2.7109375" style="4" customWidth="1"/>
    <col min="15108" max="15108" width="59" style="4" customWidth="1"/>
    <col min="15109" max="15109" width="7.7109375" style="4" customWidth="1"/>
    <col min="15110" max="15110" width="11.85546875" style="4" customWidth="1"/>
    <col min="15111" max="15111" width="12.85546875" style="4" customWidth="1"/>
    <col min="15112" max="15112" width="5.28515625" style="4" customWidth="1"/>
    <col min="15113" max="15360" width="9.140625" style="4"/>
    <col min="15361" max="15361" width="10.5703125" style="4" customWidth="1"/>
    <col min="15362" max="15362" width="3.140625" style="4" customWidth="1"/>
    <col min="15363" max="15363" width="2.7109375" style="4" customWidth="1"/>
    <col min="15364" max="15364" width="59" style="4" customWidth="1"/>
    <col min="15365" max="15365" width="7.7109375" style="4" customWidth="1"/>
    <col min="15366" max="15366" width="11.85546875" style="4" customWidth="1"/>
    <col min="15367" max="15367" width="12.85546875" style="4" customWidth="1"/>
    <col min="15368" max="15368" width="5.28515625" style="4" customWidth="1"/>
    <col min="15369" max="15616" width="9.140625" style="4"/>
    <col min="15617" max="15617" width="10.5703125" style="4" customWidth="1"/>
    <col min="15618" max="15618" width="3.140625" style="4" customWidth="1"/>
    <col min="15619" max="15619" width="2.7109375" style="4" customWidth="1"/>
    <col min="15620" max="15620" width="59" style="4" customWidth="1"/>
    <col min="15621" max="15621" width="7.7109375" style="4" customWidth="1"/>
    <col min="15622" max="15622" width="11.85546875" style="4" customWidth="1"/>
    <col min="15623" max="15623" width="12.85546875" style="4" customWidth="1"/>
    <col min="15624" max="15624" width="5.28515625" style="4" customWidth="1"/>
    <col min="15625" max="15872" width="9.140625" style="4"/>
    <col min="15873" max="15873" width="10.5703125" style="4" customWidth="1"/>
    <col min="15874" max="15874" width="3.140625" style="4" customWidth="1"/>
    <col min="15875" max="15875" width="2.7109375" style="4" customWidth="1"/>
    <col min="15876" max="15876" width="59" style="4" customWidth="1"/>
    <col min="15877" max="15877" width="7.7109375" style="4" customWidth="1"/>
    <col min="15878" max="15878" width="11.85546875" style="4" customWidth="1"/>
    <col min="15879" max="15879" width="12.85546875" style="4" customWidth="1"/>
    <col min="15880" max="15880" width="5.28515625" style="4" customWidth="1"/>
    <col min="15881" max="16128" width="9.140625" style="4"/>
    <col min="16129" max="16129" width="10.5703125" style="4" customWidth="1"/>
    <col min="16130" max="16130" width="3.140625" style="4" customWidth="1"/>
    <col min="16131" max="16131" width="2.7109375" style="4" customWidth="1"/>
    <col min="16132" max="16132" width="59" style="4" customWidth="1"/>
    <col min="16133" max="16133" width="7.7109375" style="4" customWidth="1"/>
    <col min="16134" max="16134" width="11.85546875" style="4" customWidth="1"/>
    <col min="16135" max="16135" width="12.85546875" style="4" customWidth="1"/>
    <col min="16136" max="16136" width="5.28515625" style="4" customWidth="1"/>
    <col min="16137" max="16384" width="9.140625" style="4"/>
  </cols>
  <sheetData>
    <row r="1" spans="1:7">
      <c r="A1" s="1"/>
      <c r="B1" s="2"/>
      <c r="C1" s="2"/>
      <c r="D1" s="2"/>
      <c r="E1" s="3"/>
      <c r="F1" s="1"/>
      <c r="G1" s="1"/>
    </row>
    <row r="2" spans="1:7">
      <c r="E2" s="186" t="s">
        <v>0</v>
      </c>
      <c r="F2" s="187"/>
      <c r="G2" s="187"/>
    </row>
    <row r="3" spans="1:7">
      <c r="E3" s="188" t="s">
        <v>1</v>
      </c>
      <c r="F3" s="189"/>
      <c r="G3" s="189"/>
    </row>
    <row r="5" spans="1:7">
      <c r="A5" s="171" t="s">
        <v>2</v>
      </c>
      <c r="B5" s="172"/>
      <c r="C5" s="172"/>
      <c r="D5" s="172"/>
      <c r="E5" s="172"/>
      <c r="F5" s="170"/>
      <c r="G5" s="170"/>
    </row>
    <row r="6" spans="1:7">
      <c r="A6" s="190"/>
      <c r="B6" s="190"/>
      <c r="C6" s="190"/>
      <c r="D6" s="190"/>
      <c r="E6" s="190"/>
      <c r="F6" s="190"/>
      <c r="G6" s="190"/>
    </row>
    <row r="7" spans="1:7" ht="15">
      <c r="A7" s="191" t="s">
        <v>3</v>
      </c>
      <c r="B7" s="192"/>
      <c r="C7" s="192"/>
      <c r="D7" s="192"/>
      <c r="E7" s="192"/>
      <c r="F7" s="193"/>
      <c r="G7" s="193"/>
    </row>
    <row r="8" spans="1:7" ht="15">
      <c r="A8" s="162" t="s">
        <v>4</v>
      </c>
      <c r="B8" s="160"/>
      <c r="C8" s="160"/>
      <c r="D8" s="160"/>
      <c r="E8" s="160"/>
      <c r="F8" s="170"/>
      <c r="G8" s="170"/>
    </row>
    <row r="9" spans="1:7" ht="12.75" customHeight="1">
      <c r="A9" s="162" t="s">
        <v>5</v>
      </c>
      <c r="B9" s="160"/>
      <c r="C9" s="160"/>
      <c r="D9" s="160"/>
      <c r="E9" s="160"/>
      <c r="F9" s="170"/>
      <c r="G9" s="170"/>
    </row>
    <row r="10" spans="1:7">
      <c r="A10" s="158" t="s">
        <v>6</v>
      </c>
      <c r="B10" s="164"/>
      <c r="C10" s="164"/>
      <c r="D10" s="164"/>
      <c r="E10" s="164"/>
      <c r="F10" s="168"/>
      <c r="G10" s="168"/>
    </row>
    <row r="11" spans="1:7">
      <c r="A11" s="168"/>
      <c r="B11" s="168"/>
      <c r="C11" s="168"/>
      <c r="D11" s="168"/>
      <c r="E11" s="168"/>
      <c r="F11" s="168"/>
      <c r="G11" s="168"/>
    </row>
    <row r="12" spans="1:7" ht="15">
      <c r="A12" s="169"/>
      <c r="B12" s="170"/>
      <c r="C12" s="170"/>
      <c r="D12" s="170"/>
      <c r="E12" s="170"/>
    </row>
    <row r="13" spans="1:7">
      <c r="A13" s="171" t="s">
        <v>7</v>
      </c>
      <c r="B13" s="172"/>
      <c r="C13" s="172"/>
      <c r="D13" s="172"/>
      <c r="E13" s="172"/>
      <c r="F13" s="173"/>
      <c r="G13" s="173"/>
    </row>
    <row r="14" spans="1:7">
      <c r="A14" s="171" t="s">
        <v>274</v>
      </c>
      <c r="B14" s="172"/>
      <c r="C14" s="172"/>
      <c r="D14" s="172"/>
      <c r="E14" s="172"/>
      <c r="F14" s="173"/>
      <c r="G14" s="173"/>
    </row>
    <row r="15" spans="1:7">
      <c r="A15" s="96"/>
      <c r="B15" s="97"/>
      <c r="C15" s="97"/>
      <c r="D15" s="97"/>
      <c r="E15" s="97"/>
      <c r="F15" s="98"/>
      <c r="G15" s="98"/>
    </row>
    <row r="16" spans="1:7">
      <c r="A16" s="174" t="s">
        <v>276</v>
      </c>
      <c r="B16" s="175"/>
      <c r="C16" s="175"/>
      <c r="D16" s="175"/>
      <c r="E16" s="175"/>
      <c r="F16" s="176"/>
      <c r="G16" s="176"/>
    </row>
    <row r="17" spans="1:7">
      <c r="A17" s="162" t="s">
        <v>8</v>
      </c>
      <c r="B17" s="162"/>
      <c r="C17" s="162"/>
      <c r="D17" s="162"/>
      <c r="E17" s="162"/>
      <c r="F17" s="177"/>
      <c r="G17" s="177"/>
    </row>
    <row r="18" spans="1:7" ht="12.75" customHeight="1">
      <c r="A18" s="96"/>
      <c r="B18" s="94"/>
      <c r="C18" s="94"/>
      <c r="D18" s="178" t="s">
        <v>278</v>
      </c>
      <c r="E18" s="178"/>
      <c r="F18" s="178"/>
      <c r="G18" s="178"/>
    </row>
    <row r="19" spans="1:7" ht="67.5" customHeight="1">
      <c r="A19" s="6" t="s">
        <v>9</v>
      </c>
      <c r="B19" s="179" t="s">
        <v>10</v>
      </c>
      <c r="C19" s="180"/>
      <c r="D19" s="181"/>
      <c r="E19" s="7" t="s">
        <v>11</v>
      </c>
      <c r="F19" s="8" t="s">
        <v>12</v>
      </c>
      <c r="G19" s="8" t="s">
        <v>13</v>
      </c>
    </row>
    <row r="20" spans="1:7" s="95" customFormat="1" ht="12.75" customHeight="1">
      <c r="A20" s="8" t="s">
        <v>14</v>
      </c>
      <c r="B20" s="9" t="s">
        <v>15</v>
      </c>
      <c r="C20" s="10"/>
      <c r="D20" s="11"/>
      <c r="E20" s="12"/>
      <c r="F20" s="13">
        <f>SUM(F21,F27,F38,F39)</f>
        <v>927210.42</v>
      </c>
      <c r="G20" s="13">
        <f>SUM(G21,G27,G38,G39)</f>
        <v>701839.90000000014</v>
      </c>
    </row>
    <row r="21" spans="1:7" s="95" customFormat="1" ht="12.75" customHeight="1">
      <c r="A21" s="14" t="s">
        <v>16</v>
      </c>
      <c r="B21" s="15" t="s">
        <v>17</v>
      </c>
      <c r="C21" s="16"/>
      <c r="D21" s="17"/>
      <c r="E21" s="12"/>
      <c r="F21" s="18">
        <f>SUM(F22:F26)</f>
        <v>0</v>
      </c>
      <c r="G21" s="18">
        <f>SUM(G22:G26)</f>
        <v>0</v>
      </c>
    </row>
    <row r="22" spans="1:7" s="95" customFormat="1" ht="12.75" customHeight="1">
      <c r="A22" s="12" t="s">
        <v>18</v>
      </c>
      <c r="B22" s="19"/>
      <c r="C22" s="20" t="s">
        <v>19</v>
      </c>
      <c r="D22" s="21"/>
      <c r="E22" s="22"/>
      <c r="F22" s="18"/>
      <c r="G22" s="18"/>
    </row>
    <row r="23" spans="1:7" s="95" customFormat="1" ht="12.75" customHeight="1">
      <c r="A23" s="12" t="s">
        <v>20</v>
      </c>
      <c r="B23" s="19"/>
      <c r="C23" s="20" t="s">
        <v>21</v>
      </c>
      <c r="D23" s="23"/>
      <c r="E23" s="24"/>
      <c r="F23" s="18"/>
      <c r="G23" s="18"/>
    </row>
    <row r="24" spans="1:7" s="95" customFormat="1" ht="12.75" customHeight="1">
      <c r="A24" s="12" t="s">
        <v>22</v>
      </c>
      <c r="B24" s="19"/>
      <c r="C24" s="20" t="s">
        <v>23</v>
      </c>
      <c r="D24" s="23"/>
      <c r="E24" s="24"/>
      <c r="F24" s="18"/>
      <c r="G24" s="18"/>
    </row>
    <row r="25" spans="1:7" s="95" customFormat="1" ht="12.75" customHeight="1">
      <c r="A25" s="12" t="s">
        <v>24</v>
      </c>
      <c r="B25" s="19"/>
      <c r="C25" s="20" t="s">
        <v>25</v>
      </c>
      <c r="D25" s="23"/>
      <c r="E25" s="14"/>
      <c r="F25" s="18"/>
      <c r="G25" s="18"/>
    </row>
    <row r="26" spans="1:7" s="95" customFormat="1" ht="12.75" customHeight="1">
      <c r="A26" s="25" t="s">
        <v>26</v>
      </c>
      <c r="B26" s="19"/>
      <c r="C26" s="26" t="s">
        <v>27</v>
      </c>
      <c r="D26" s="21"/>
      <c r="E26" s="14"/>
      <c r="F26" s="18"/>
      <c r="G26" s="18"/>
    </row>
    <row r="27" spans="1:7" s="95" customFormat="1" ht="12.75" customHeight="1">
      <c r="A27" s="27" t="s">
        <v>28</v>
      </c>
      <c r="B27" s="28" t="s">
        <v>29</v>
      </c>
      <c r="C27" s="29"/>
      <c r="D27" s="30"/>
      <c r="E27" s="14" t="s">
        <v>264</v>
      </c>
      <c r="F27" s="18">
        <f>SUM(F28:F37)</f>
        <v>927210.42</v>
      </c>
      <c r="G27" s="18">
        <f>SUM(G28:G37)</f>
        <v>701839.90000000014</v>
      </c>
    </row>
    <row r="28" spans="1:7" s="95" customFormat="1" ht="12.75" customHeight="1">
      <c r="A28" s="12" t="s">
        <v>30</v>
      </c>
      <c r="B28" s="19"/>
      <c r="C28" s="20" t="s">
        <v>31</v>
      </c>
      <c r="D28" s="23"/>
      <c r="E28" s="24"/>
      <c r="F28" s="18"/>
      <c r="G28" s="18"/>
    </row>
    <row r="29" spans="1:7" s="95" customFormat="1" ht="12.75" customHeight="1">
      <c r="A29" s="12" t="s">
        <v>32</v>
      </c>
      <c r="B29" s="19"/>
      <c r="C29" s="20" t="s">
        <v>33</v>
      </c>
      <c r="D29" s="23"/>
      <c r="E29" s="24"/>
      <c r="F29" s="18">
        <v>759419.20000000007</v>
      </c>
      <c r="G29" s="18">
        <v>558135.43000000005</v>
      </c>
    </row>
    <row r="30" spans="1:7" s="95" customFormat="1" ht="12.75" customHeight="1">
      <c r="A30" s="12" t="s">
        <v>34</v>
      </c>
      <c r="B30" s="19"/>
      <c r="C30" s="20" t="s">
        <v>35</v>
      </c>
      <c r="D30" s="23"/>
      <c r="E30" s="24"/>
      <c r="F30" s="18">
        <v>91345.620000000024</v>
      </c>
      <c r="G30" s="18">
        <v>77230.720000000001</v>
      </c>
    </row>
    <row r="31" spans="1:7" s="95" customFormat="1" ht="12.75" customHeight="1">
      <c r="A31" s="12" t="s">
        <v>36</v>
      </c>
      <c r="B31" s="19"/>
      <c r="C31" s="20" t="s">
        <v>37</v>
      </c>
      <c r="D31" s="23"/>
      <c r="E31" s="24"/>
      <c r="F31" s="18"/>
      <c r="G31" s="18"/>
    </row>
    <row r="32" spans="1:7" s="95" customFormat="1" ht="12.75" customHeight="1">
      <c r="A32" s="12" t="s">
        <v>38</v>
      </c>
      <c r="B32" s="19"/>
      <c r="C32" s="20" t="s">
        <v>39</v>
      </c>
      <c r="D32" s="23"/>
      <c r="E32" s="24"/>
      <c r="F32" s="18">
        <v>29801.279999999995</v>
      </c>
      <c r="G32" s="18">
        <v>27517.17</v>
      </c>
    </row>
    <row r="33" spans="1:7" s="95" customFormat="1" ht="12.75" customHeight="1">
      <c r="A33" s="12" t="s">
        <v>40</v>
      </c>
      <c r="B33" s="19"/>
      <c r="C33" s="20" t="s">
        <v>41</v>
      </c>
      <c r="D33" s="23"/>
      <c r="E33" s="24"/>
      <c r="F33" s="18">
        <v>27939.120000000003</v>
      </c>
      <c r="G33" s="18">
        <v>32968.229999999996</v>
      </c>
    </row>
    <row r="34" spans="1:7" s="95" customFormat="1" ht="12.75" customHeight="1">
      <c r="A34" s="12" t="s">
        <v>42</v>
      </c>
      <c r="B34" s="19"/>
      <c r="C34" s="20" t="s">
        <v>43</v>
      </c>
      <c r="D34" s="23"/>
      <c r="E34" s="24"/>
      <c r="F34" s="18"/>
      <c r="G34" s="18"/>
    </row>
    <row r="35" spans="1:7" s="95" customFormat="1" ht="12.75" customHeight="1">
      <c r="A35" s="12" t="s">
        <v>44</v>
      </c>
      <c r="B35" s="19"/>
      <c r="C35" s="20" t="s">
        <v>45</v>
      </c>
      <c r="D35" s="23"/>
      <c r="E35" s="24"/>
      <c r="F35" s="18">
        <v>15186.589999999997</v>
      </c>
      <c r="G35" s="18">
        <v>5586.0500000000029</v>
      </c>
    </row>
    <row r="36" spans="1:7" s="95" customFormat="1" ht="12.75" customHeight="1">
      <c r="A36" s="12" t="s">
        <v>46</v>
      </c>
      <c r="B36" s="31"/>
      <c r="C36" s="32" t="s">
        <v>47</v>
      </c>
      <c r="D36" s="99"/>
      <c r="E36" s="24"/>
      <c r="F36" s="18">
        <v>3518.6100000000006</v>
      </c>
      <c r="G36" s="18">
        <v>402.29999999999995</v>
      </c>
    </row>
    <row r="37" spans="1:7" s="95" customFormat="1" ht="12.75" customHeight="1">
      <c r="A37" s="12" t="s">
        <v>48</v>
      </c>
      <c r="B37" s="19"/>
      <c r="C37" s="20" t="s">
        <v>49</v>
      </c>
      <c r="D37" s="23"/>
      <c r="E37" s="14"/>
      <c r="F37" s="18"/>
      <c r="G37" s="18"/>
    </row>
    <row r="38" spans="1:7" s="95" customFormat="1" ht="12.75" customHeight="1">
      <c r="A38" s="14" t="s">
        <v>50</v>
      </c>
      <c r="B38" s="33" t="s">
        <v>51</v>
      </c>
      <c r="C38" s="33"/>
      <c r="D38" s="34"/>
      <c r="E38" s="14"/>
      <c r="F38" s="18"/>
      <c r="G38" s="18"/>
    </row>
    <row r="39" spans="1:7" s="95" customFormat="1" ht="12.75" customHeight="1">
      <c r="A39" s="14" t="s">
        <v>52</v>
      </c>
      <c r="B39" s="33" t="s">
        <v>53</v>
      </c>
      <c r="C39" s="33"/>
      <c r="D39" s="34"/>
      <c r="E39" s="35"/>
      <c r="F39" s="18"/>
      <c r="G39" s="18"/>
    </row>
    <row r="40" spans="1:7" s="95" customFormat="1" ht="12.75" customHeight="1">
      <c r="A40" s="8" t="s">
        <v>54</v>
      </c>
      <c r="B40" s="9" t="s">
        <v>55</v>
      </c>
      <c r="C40" s="10"/>
      <c r="D40" s="11"/>
      <c r="E40" s="24"/>
      <c r="F40" s="18"/>
      <c r="G40" s="18"/>
    </row>
    <row r="41" spans="1:7" s="95" customFormat="1" ht="12.75" customHeight="1">
      <c r="A41" s="6" t="s">
        <v>56</v>
      </c>
      <c r="B41" s="36" t="s">
        <v>57</v>
      </c>
      <c r="C41" s="37"/>
      <c r="D41" s="38"/>
      <c r="E41" s="14"/>
      <c r="F41" s="13">
        <f>SUM(F42,F48,F49,F56,F57)</f>
        <v>187365.22</v>
      </c>
      <c r="G41" s="13">
        <f>SUM(G42,G48,G49,G56,G57)</f>
        <v>72940.649999999994</v>
      </c>
    </row>
    <row r="42" spans="1:7" s="95" customFormat="1" ht="12.75" customHeight="1">
      <c r="A42" s="39" t="s">
        <v>16</v>
      </c>
      <c r="B42" s="40" t="s">
        <v>58</v>
      </c>
      <c r="C42" s="41"/>
      <c r="D42" s="42"/>
      <c r="E42" s="14" t="s">
        <v>265</v>
      </c>
      <c r="F42" s="18">
        <f>SUM(F43:F47)</f>
        <v>4085.8599999999997</v>
      </c>
      <c r="G42" s="18">
        <f>SUM(G43:G47)</f>
        <v>1572.15</v>
      </c>
    </row>
    <row r="43" spans="1:7" s="95" customFormat="1" ht="12.75" customHeight="1">
      <c r="A43" s="43" t="s">
        <v>18</v>
      </c>
      <c r="B43" s="31"/>
      <c r="C43" s="32" t="s">
        <v>59</v>
      </c>
      <c r="D43" s="99"/>
      <c r="E43" s="24"/>
      <c r="F43" s="18"/>
      <c r="G43" s="18"/>
    </row>
    <row r="44" spans="1:7" s="95" customFormat="1" ht="12.75" customHeight="1">
      <c r="A44" s="43" t="s">
        <v>20</v>
      </c>
      <c r="B44" s="31"/>
      <c r="C44" s="32" t="s">
        <v>60</v>
      </c>
      <c r="D44" s="99"/>
      <c r="E44" s="24"/>
      <c r="F44" s="18">
        <v>4085.8599999999997</v>
      </c>
      <c r="G44" s="18">
        <v>1572.15</v>
      </c>
    </row>
    <row r="45" spans="1:7" s="95" customFormat="1">
      <c r="A45" s="43" t="s">
        <v>22</v>
      </c>
      <c r="B45" s="31"/>
      <c r="C45" s="32" t="s">
        <v>61</v>
      </c>
      <c r="D45" s="99"/>
      <c r="E45" s="24"/>
      <c r="F45" s="18"/>
      <c r="G45" s="18"/>
    </row>
    <row r="46" spans="1:7" s="95" customFormat="1">
      <c r="A46" s="43" t="s">
        <v>24</v>
      </c>
      <c r="B46" s="31"/>
      <c r="C46" s="32" t="s">
        <v>62</v>
      </c>
      <c r="D46" s="99"/>
      <c r="E46" s="24"/>
      <c r="F46" s="18"/>
      <c r="G46" s="18"/>
    </row>
    <row r="47" spans="1:7" s="95" customFormat="1" ht="12.75" customHeight="1">
      <c r="A47" s="43" t="s">
        <v>26</v>
      </c>
      <c r="B47" s="37"/>
      <c r="C47" s="182" t="s">
        <v>63</v>
      </c>
      <c r="D47" s="167"/>
      <c r="E47" s="24"/>
      <c r="F47" s="18"/>
      <c r="G47" s="18"/>
    </row>
    <row r="48" spans="1:7" s="95" customFormat="1" ht="12.75" customHeight="1">
      <c r="A48" s="39" t="s">
        <v>28</v>
      </c>
      <c r="B48" s="44" t="s">
        <v>64</v>
      </c>
      <c r="C48" s="45"/>
      <c r="D48" s="46"/>
      <c r="E48" s="14" t="s">
        <v>266</v>
      </c>
      <c r="F48" s="18">
        <v>2754.7799999999997</v>
      </c>
      <c r="G48" s="18">
        <v>1779.48</v>
      </c>
    </row>
    <row r="49" spans="1:7" s="95" customFormat="1" ht="12.75" customHeight="1">
      <c r="A49" s="39" t="s">
        <v>50</v>
      </c>
      <c r="B49" s="40" t="s">
        <v>65</v>
      </c>
      <c r="C49" s="41"/>
      <c r="D49" s="42"/>
      <c r="E49" s="14" t="s">
        <v>267</v>
      </c>
      <c r="F49" s="18">
        <f>SUM(F50:F55)</f>
        <v>179074.5</v>
      </c>
      <c r="G49" s="18">
        <f>SUM(G50:G55)</f>
        <v>65189.77</v>
      </c>
    </row>
    <row r="50" spans="1:7" s="95" customFormat="1" ht="12.75" customHeight="1">
      <c r="A50" s="43" t="s">
        <v>66</v>
      </c>
      <c r="B50" s="41"/>
      <c r="C50" s="47" t="s">
        <v>67</v>
      </c>
      <c r="D50" s="48"/>
      <c r="E50" s="14"/>
      <c r="F50" s="18"/>
      <c r="G50" s="18"/>
    </row>
    <row r="51" spans="1:7" s="95" customFormat="1" ht="12.75" customHeight="1">
      <c r="A51" s="49" t="s">
        <v>68</v>
      </c>
      <c r="B51" s="31"/>
      <c r="C51" s="32" t="s">
        <v>69</v>
      </c>
      <c r="D51" s="50"/>
      <c r="E51" s="51"/>
      <c r="F51" s="18"/>
      <c r="G51" s="18"/>
    </row>
    <row r="52" spans="1:7" s="95" customFormat="1" ht="12.75" customHeight="1">
      <c r="A52" s="43" t="s">
        <v>70</v>
      </c>
      <c r="B52" s="31"/>
      <c r="C52" s="32" t="s">
        <v>71</v>
      </c>
      <c r="D52" s="99"/>
      <c r="E52" s="52"/>
      <c r="F52" s="18"/>
      <c r="G52" s="18"/>
    </row>
    <row r="53" spans="1:7" s="95" customFormat="1" ht="12.75" customHeight="1">
      <c r="A53" s="43" t="s">
        <v>72</v>
      </c>
      <c r="B53" s="31"/>
      <c r="C53" s="182" t="s">
        <v>73</v>
      </c>
      <c r="D53" s="167"/>
      <c r="E53" s="52" t="s">
        <v>267</v>
      </c>
      <c r="F53" s="18">
        <v>6834.56</v>
      </c>
      <c r="G53" s="18">
        <v>1341.4</v>
      </c>
    </row>
    <row r="54" spans="1:7" s="95" customFormat="1" ht="12.75" customHeight="1">
      <c r="A54" s="43" t="s">
        <v>74</v>
      </c>
      <c r="B54" s="31"/>
      <c r="C54" s="32" t="s">
        <v>75</v>
      </c>
      <c r="D54" s="99"/>
      <c r="E54" s="52"/>
      <c r="F54" s="18">
        <v>172239.94</v>
      </c>
      <c r="G54" s="18">
        <v>63848.369999999995</v>
      </c>
    </row>
    <row r="55" spans="1:7" s="95" customFormat="1" ht="12.75" customHeight="1">
      <c r="A55" s="43" t="s">
        <v>76</v>
      </c>
      <c r="B55" s="31"/>
      <c r="C55" s="32" t="s">
        <v>77</v>
      </c>
      <c r="D55" s="99"/>
      <c r="E55" s="14"/>
      <c r="F55" s="18"/>
      <c r="G55" s="18"/>
    </row>
    <row r="56" spans="1:7" s="95" customFormat="1" ht="12.75" customHeight="1">
      <c r="A56" s="39" t="s">
        <v>52</v>
      </c>
      <c r="B56" s="53" t="s">
        <v>78</v>
      </c>
      <c r="C56" s="53"/>
      <c r="D56" s="54"/>
      <c r="E56" s="52"/>
      <c r="F56" s="18"/>
      <c r="G56" s="18"/>
    </row>
    <row r="57" spans="1:7" s="95" customFormat="1" ht="12.75" customHeight="1">
      <c r="A57" s="39" t="s">
        <v>79</v>
      </c>
      <c r="B57" s="53" t="s">
        <v>80</v>
      </c>
      <c r="C57" s="53"/>
      <c r="D57" s="54"/>
      <c r="E57" s="14" t="s">
        <v>268</v>
      </c>
      <c r="F57" s="18">
        <v>1450.08</v>
      </c>
      <c r="G57" s="18">
        <v>4399.25</v>
      </c>
    </row>
    <row r="58" spans="1:7" s="95" customFormat="1" ht="12.75" customHeight="1">
      <c r="A58" s="14"/>
      <c r="B58" s="28" t="s">
        <v>81</v>
      </c>
      <c r="C58" s="29"/>
      <c r="D58" s="30"/>
      <c r="E58" s="14"/>
      <c r="F58" s="18">
        <f>SUM(F20,F40,F41)</f>
        <v>1114575.6400000001</v>
      </c>
      <c r="G58" s="18">
        <f>SUM(G20,G40,G41)</f>
        <v>774780.55000000016</v>
      </c>
    </row>
    <row r="59" spans="1:7" s="95" customFormat="1" ht="12.75" customHeight="1">
      <c r="A59" s="8" t="s">
        <v>82</v>
      </c>
      <c r="B59" s="9" t="s">
        <v>83</v>
      </c>
      <c r="C59" s="9"/>
      <c r="D59" s="55"/>
      <c r="E59" s="14" t="s">
        <v>269</v>
      </c>
      <c r="F59" s="13">
        <f>SUM(F60:F63)</f>
        <v>932569.5199999999</v>
      </c>
      <c r="G59" s="13">
        <f>SUM(G60:G63)</f>
        <v>709682.04000000015</v>
      </c>
    </row>
    <row r="60" spans="1:7" s="95" customFormat="1" ht="12.75" customHeight="1">
      <c r="A60" s="14" t="s">
        <v>16</v>
      </c>
      <c r="B60" s="33" t="s">
        <v>84</v>
      </c>
      <c r="C60" s="33"/>
      <c r="D60" s="34"/>
      <c r="E60" s="14"/>
      <c r="F60" s="18">
        <v>56875.260000000009</v>
      </c>
      <c r="G60" s="18">
        <v>58226.799999999988</v>
      </c>
    </row>
    <row r="61" spans="1:7" s="95" customFormat="1" ht="12.75" customHeight="1">
      <c r="A61" s="27" t="s">
        <v>28</v>
      </c>
      <c r="B61" s="28" t="s">
        <v>85</v>
      </c>
      <c r="C61" s="29"/>
      <c r="D61" s="30"/>
      <c r="E61" s="27"/>
      <c r="F61" s="18">
        <v>838126.32</v>
      </c>
      <c r="G61" s="18">
        <v>611784.82000000007</v>
      </c>
    </row>
    <row r="62" spans="1:7" s="95" customFormat="1" ht="12.75" customHeight="1">
      <c r="A62" s="14" t="s">
        <v>50</v>
      </c>
      <c r="B62" s="183" t="s">
        <v>86</v>
      </c>
      <c r="C62" s="184"/>
      <c r="D62" s="185"/>
      <c r="E62" s="14"/>
      <c r="F62" s="18">
        <v>34329.189999999995</v>
      </c>
      <c r="G62" s="18">
        <v>35318.04</v>
      </c>
    </row>
    <row r="63" spans="1:7" s="95" customFormat="1" ht="12.75" customHeight="1">
      <c r="A63" s="14" t="s">
        <v>87</v>
      </c>
      <c r="B63" s="33" t="s">
        <v>88</v>
      </c>
      <c r="C63" s="19"/>
      <c r="D63" s="100"/>
      <c r="E63" s="14"/>
      <c r="F63" s="78">
        <v>3238.7500000000005</v>
      </c>
      <c r="G63" s="78">
        <v>4352.38</v>
      </c>
    </row>
    <row r="64" spans="1:7" s="95" customFormat="1" ht="12.75" customHeight="1">
      <c r="A64" s="8" t="s">
        <v>89</v>
      </c>
      <c r="B64" s="9" t="s">
        <v>90</v>
      </c>
      <c r="C64" s="10"/>
      <c r="D64" s="11"/>
      <c r="E64" s="14"/>
      <c r="F64" s="13">
        <f>SUM(F65,F69)</f>
        <v>172589.56000000003</v>
      </c>
      <c r="G64" s="13">
        <f>SUM(G65,G69)</f>
        <v>63848.369999999995</v>
      </c>
    </row>
    <row r="65" spans="1:7" s="95" customFormat="1" ht="12.75" customHeight="1">
      <c r="A65" s="14" t="s">
        <v>16</v>
      </c>
      <c r="B65" s="15" t="s">
        <v>91</v>
      </c>
      <c r="C65" s="56"/>
      <c r="D65" s="57"/>
      <c r="E65" s="14"/>
      <c r="F65" s="78">
        <f>SUM(F66:F68)</f>
        <v>0</v>
      </c>
      <c r="G65" s="78">
        <f>SUM(G66:G68)</f>
        <v>0</v>
      </c>
    </row>
    <row r="66" spans="1:7" s="95" customFormat="1">
      <c r="A66" s="12" t="s">
        <v>18</v>
      </c>
      <c r="B66" s="58"/>
      <c r="C66" s="20" t="s">
        <v>92</v>
      </c>
      <c r="D66" s="59"/>
      <c r="E66" s="52"/>
      <c r="F66" s="18"/>
      <c r="G66" s="18"/>
    </row>
    <row r="67" spans="1:7" s="95" customFormat="1" ht="12.75" customHeight="1">
      <c r="A67" s="12" t="s">
        <v>20</v>
      </c>
      <c r="B67" s="19"/>
      <c r="C67" s="20" t="s">
        <v>93</v>
      </c>
      <c r="D67" s="23"/>
      <c r="E67" s="14"/>
      <c r="F67" s="18"/>
      <c r="G67" s="18"/>
    </row>
    <row r="68" spans="1:7" s="95" customFormat="1" ht="12.75" customHeight="1">
      <c r="A68" s="12" t="s">
        <v>94</v>
      </c>
      <c r="B68" s="19"/>
      <c r="C68" s="20" t="s">
        <v>95</v>
      </c>
      <c r="D68" s="23"/>
      <c r="E68" s="35"/>
      <c r="F68" s="18"/>
      <c r="G68" s="18"/>
    </row>
    <row r="69" spans="1:7" s="63" customFormat="1" ht="12.75" customHeight="1">
      <c r="A69" s="39" t="s">
        <v>28</v>
      </c>
      <c r="B69" s="60" t="s">
        <v>96</v>
      </c>
      <c r="C69" s="61"/>
      <c r="D69" s="62"/>
      <c r="E69" s="39"/>
      <c r="F69" s="18">
        <f>SUM(F70:F75,F78:F83)</f>
        <v>172589.56000000003</v>
      </c>
      <c r="G69" s="18">
        <f>SUM(G70:G75,G78:G83)</f>
        <v>63848.369999999995</v>
      </c>
    </row>
    <row r="70" spans="1:7" s="95" customFormat="1" ht="12.75" customHeight="1">
      <c r="A70" s="12" t="s">
        <v>30</v>
      </c>
      <c r="B70" s="19"/>
      <c r="C70" s="20" t="s">
        <v>97</v>
      </c>
      <c r="D70" s="21"/>
      <c r="E70" s="14"/>
      <c r="F70" s="18"/>
      <c r="G70" s="18"/>
    </row>
    <row r="71" spans="1:7" s="95" customFormat="1" ht="12.75" customHeight="1">
      <c r="A71" s="12" t="s">
        <v>32</v>
      </c>
      <c r="B71" s="58"/>
      <c r="C71" s="20" t="s">
        <v>98</v>
      </c>
      <c r="D71" s="59"/>
      <c r="E71" s="52"/>
      <c r="F71" s="18"/>
      <c r="G71" s="18"/>
    </row>
    <row r="72" spans="1:7" s="95" customFormat="1">
      <c r="A72" s="12" t="s">
        <v>34</v>
      </c>
      <c r="B72" s="58"/>
      <c r="C72" s="20" t="s">
        <v>99</v>
      </c>
      <c r="D72" s="59"/>
      <c r="E72" s="52"/>
      <c r="F72" s="18"/>
      <c r="G72" s="18"/>
    </row>
    <row r="73" spans="1:7" s="95" customFormat="1">
      <c r="A73" s="64" t="s">
        <v>36</v>
      </c>
      <c r="B73" s="41"/>
      <c r="C73" s="65" t="s">
        <v>100</v>
      </c>
      <c r="D73" s="48"/>
      <c r="E73" s="52"/>
      <c r="F73" s="18"/>
      <c r="G73" s="18"/>
    </row>
    <row r="74" spans="1:7" s="95" customFormat="1">
      <c r="A74" s="14" t="s">
        <v>38</v>
      </c>
      <c r="B74" s="26"/>
      <c r="C74" s="26" t="s">
        <v>101</v>
      </c>
      <c r="D74" s="21"/>
      <c r="E74" s="66"/>
      <c r="F74" s="18"/>
      <c r="G74" s="18"/>
    </row>
    <row r="75" spans="1:7" s="95" customFormat="1" ht="12.75" customHeight="1">
      <c r="A75" s="67" t="s">
        <v>40</v>
      </c>
      <c r="B75" s="61"/>
      <c r="C75" s="68" t="s">
        <v>102</v>
      </c>
      <c r="D75" s="103"/>
      <c r="E75" s="14"/>
      <c r="F75" s="18">
        <f>SUM(F76,F77)</f>
        <v>0</v>
      </c>
      <c r="G75" s="18">
        <f>SUM(G76,G77)</f>
        <v>0</v>
      </c>
    </row>
    <row r="76" spans="1:7" s="95" customFormat="1" ht="12.75" customHeight="1">
      <c r="A76" s="43" t="s">
        <v>103</v>
      </c>
      <c r="B76" s="31"/>
      <c r="C76" s="50"/>
      <c r="D76" s="99" t="s">
        <v>104</v>
      </c>
      <c r="E76" s="52"/>
      <c r="F76" s="18"/>
      <c r="G76" s="18"/>
    </row>
    <row r="77" spans="1:7" s="95" customFormat="1" ht="12.75" customHeight="1">
      <c r="A77" s="43" t="s">
        <v>105</v>
      </c>
      <c r="B77" s="31"/>
      <c r="C77" s="50"/>
      <c r="D77" s="99" t="s">
        <v>106</v>
      </c>
      <c r="E77" s="24"/>
      <c r="F77" s="18"/>
      <c r="G77" s="18"/>
    </row>
    <row r="78" spans="1:7" s="95" customFormat="1" ht="12.75" customHeight="1">
      <c r="A78" s="43" t="s">
        <v>42</v>
      </c>
      <c r="B78" s="45"/>
      <c r="C78" s="69" t="s">
        <v>107</v>
      </c>
      <c r="D78" s="70"/>
      <c r="E78" s="24"/>
      <c r="F78" s="18"/>
      <c r="G78" s="18"/>
    </row>
    <row r="79" spans="1:7" s="95" customFormat="1" ht="12.75" customHeight="1">
      <c r="A79" s="43" t="s">
        <v>44</v>
      </c>
      <c r="B79" s="71"/>
      <c r="C79" s="32" t="s">
        <v>108</v>
      </c>
      <c r="D79" s="72"/>
      <c r="E79" s="52"/>
      <c r="F79" s="18"/>
      <c r="G79" s="18"/>
    </row>
    <row r="80" spans="1:7" s="95" customFormat="1" ht="12.75" customHeight="1">
      <c r="A80" s="43" t="s">
        <v>46</v>
      </c>
      <c r="B80" s="19"/>
      <c r="C80" s="20" t="s">
        <v>109</v>
      </c>
      <c r="D80" s="23"/>
      <c r="E80" s="52" t="s">
        <v>270</v>
      </c>
      <c r="F80" s="18">
        <v>6551.44</v>
      </c>
      <c r="G80" s="18"/>
    </row>
    <row r="81" spans="1:7" s="95" customFormat="1" ht="12.75" customHeight="1">
      <c r="A81" s="43" t="s">
        <v>48</v>
      </c>
      <c r="B81" s="19"/>
      <c r="C81" s="20" t="s">
        <v>110</v>
      </c>
      <c r="D81" s="23"/>
      <c r="E81" s="52"/>
      <c r="F81" s="18">
        <v>94808.12</v>
      </c>
      <c r="G81" s="18"/>
    </row>
    <row r="82" spans="1:7" s="95" customFormat="1" ht="12.75" customHeight="1">
      <c r="A82" s="12" t="s">
        <v>111</v>
      </c>
      <c r="B82" s="31"/>
      <c r="C82" s="32" t="s">
        <v>112</v>
      </c>
      <c r="D82" s="99"/>
      <c r="E82" s="52" t="s">
        <v>270</v>
      </c>
      <c r="F82" s="18">
        <v>71215.520000000004</v>
      </c>
      <c r="G82" s="18">
        <v>63848.369999999995</v>
      </c>
    </row>
    <row r="83" spans="1:7" s="95" customFormat="1" ht="12.75" customHeight="1">
      <c r="A83" s="12" t="s">
        <v>113</v>
      </c>
      <c r="B83" s="19"/>
      <c r="C83" s="20" t="s">
        <v>114</v>
      </c>
      <c r="D83" s="23"/>
      <c r="E83" s="35"/>
      <c r="F83" s="18">
        <v>14.48</v>
      </c>
      <c r="G83" s="18"/>
    </row>
    <row r="84" spans="1:7" s="95" customFormat="1" ht="12.75" customHeight="1">
      <c r="A84" s="8" t="s">
        <v>115</v>
      </c>
      <c r="B84" s="73" t="s">
        <v>116</v>
      </c>
      <c r="C84" s="74"/>
      <c r="D84" s="75"/>
      <c r="E84" s="35" t="s">
        <v>271</v>
      </c>
      <c r="F84" s="13">
        <f>SUM(F85,F86,F89,F90)</f>
        <v>9416.5600000000977</v>
      </c>
      <c r="G84" s="13">
        <f>SUM(G85,G86,G89,G90)</f>
        <v>1250.140000000014</v>
      </c>
    </row>
    <row r="85" spans="1:7" s="95" customFormat="1" ht="12.75" customHeight="1">
      <c r="A85" s="14" t="s">
        <v>16</v>
      </c>
      <c r="B85" s="33" t="s">
        <v>117</v>
      </c>
      <c r="C85" s="19"/>
      <c r="D85" s="100"/>
      <c r="E85" s="35"/>
      <c r="F85" s="18"/>
      <c r="G85" s="18"/>
    </row>
    <row r="86" spans="1:7" s="95" customFormat="1" ht="12.75" customHeight="1">
      <c r="A86" s="14" t="s">
        <v>28</v>
      </c>
      <c r="B86" s="15" t="s">
        <v>118</v>
      </c>
      <c r="C86" s="56"/>
      <c r="D86" s="57"/>
      <c r="E86" s="14"/>
      <c r="F86" s="18">
        <f>SUM(F87,F88)</f>
        <v>0</v>
      </c>
      <c r="G86" s="18">
        <f>SUM(G87,G88)</f>
        <v>0</v>
      </c>
    </row>
    <row r="87" spans="1:7" s="95" customFormat="1" ht="12.75" customHeight="1">
      <c r="A87" s="12" t="s">
        <v>30</v>
      </c>
      <c r="B87" s="19"/>
      <c r="C87" s="20" t="s">
        <v>119</v>
      </c>
      <c r="D87" s="23"/>
      <c r="E87" s="14"/>
      <c r="F87" s="18"/>
      <c r="G87" s="18"/>
    </row>
    <row r="88" spans="1:7" s="95" customFormat="1" ht="12.75" customHeight="1">
      <c r="A88" s="12" t="s">
        <v>32</v>
      </c>
      <c r="B88" s="19"/>
      <c r="C88" s="20" t="s">
        <v>120</v>
      </c>
      <c r="D88" s="23"/>
      <c r="E88" s="14"/>
      <c r="F88" s="18"/>
      <c r="G88" s="18"/>
    </row>
    <row r="89" spans="1:7" s="95" customFormat="1" ht="12.75" customHeight="1">
      <c r="A89" s="39" t="s">
        <v>50</v>
      </c>
      <c r="B89" s="50" t="s">
        <v>121</v>
      </c>
      <c r="C89" s="50"/>
      <c r="D89" s="76"/>
      <c r="E89" s="14"/>
      <c r="F89" s="18"/>
      <c r="G89" s="18"/>
    </row>
    <row r="90" spans="1:7" s="95" customFormat="1" ht="12.75" customHeight="1">
      <c r="A90" s="27" t="s">
        <v>52</v>
      </c>
      <c r="B90" s="28" t="s">
        <v>122</v>
      </c>
      <c r="C90" s="29"/>
      <c r="D90" s="30"/>
      <c r="E90" s="14"/>
      <c r="F90" s="18">
        <f>SUM(F91,F92)</f>
        <v>9416.5600000000977</v>
      </c>
      <c r="G90" s="18">
        <f>SUM(G91,G92)</f>
        <v>1250.140000000014</v>
      </c>
    </row>
    <row r="91" spans="1:7" s="95" customFormat="1" ht="12.75" customHeight="1">
      <c r="A91" s="12" t="s">
        <v>123</v>
      </c>
      <c r="B91" s="10"/>
      <c r="C91" s="20" t="s">
        <v>124</v>
      </c>
      <c r="D91" s="77"/>
      <c r="E91" s="24"/>
      <c r="F91" s="18">
        <v>3198.7300000000978</v>
      </c>
      <c r="G91" s="18">
        <v>1250.140000000014</v>
      </c>
    </row>
    <row r="92" spans="1:7" s="95" customFormat="1" ht="12.75" customHeight="1">
      <c r="A92" s="12" t="s">
        <v>125</v>
      </c>
      <c r="B92" s="10"/>
      <c r="C92" s="20" t="s">
        <v>126</v>
      </c>
      <c r="D92" s="77"/>
      <c r="E92" s="24"/>
      <c r="F92" s="18">
        <v>6217.83</v>
      </c>
      <c r="G92" s="18"/>
    </row>
    <row r="93" spans="1:7" s="95" customFormat="1" ht="12.75" customHeight="1">
      <c r="A93" s="8" t="s">
        <v>127</v>
      </c>
      <c r="B93" s="73" t="s">
        <v>128</v>
      </c>
      <c r="C93" s="75"/>
      <c r="D93" s="75"/>
      <c r="E93" s="24"/>
      <c r="F93" s="13"/>
      <c r="G93" s="13"/>
    </row>
    <row r="94" spans="1:7" s="95" customFormat="1" ht="25.5" customHeight="1">
      <c r="A94" s="8"/>
      <c r="B94" s="165" t="s">
        <v>129</v>
      </c>
      <c r="C94" s="166"/>
      <c r="D94" s="167"/>
      <c r="E94" s="14"/>
      <c r="F94" s="78">
        <f>SUM(F59,F64,F84,F93)</f>
        <v>1114575.6399999999</v>
      </c>
      <c r="G94" s="78">
        <f>SUM(G59,G64,G84,G93)</f>
        <v>774780.55000000016</v>
      </c>
    </row>
    <row r="95" spans="1:7" s="95" customFormat="1">
      <c r="A95" s="79"/>
      <c r="B95" s="80"/>
      <c r="C95" s="80"/>
      <c r="D95" s="80"/>
      <c r="E95" s="80"/>
      <c r="F95" s="2"/>
      <c r="G95" s="2"/>
    </row>
    <row r="96" spans="1:7" s="95" customFormat="1" ht="12.75" customHeight="1">
      <c r="A96" s="159" t="s">
        <v>260</v>
      </c>
      <c r="B96" s="159"/>
      <c r="C96" s="159"/>
      <c r="D96" s="159"/>
      <c r="E96" s="102"/>
      <c r="F96" s="160" t="s">
        <v>261</v>
      </c>
      <c r="G96" s="160"/>
    </row>
    <row r="97" spans="1:8" s="95" customFormat="1" ht="12.75" customHeight="1">
      <c r="A97" s="161" t="s">
        <v>130</v>
      </c>
      <c r="B97" s="161"/>
      <c r="C97" s="161"/>
      <c r="D97" s="161"/>
      <c r="E97" s="2" t="s">
        <v>131</v>
      </c>
      <c r="F97" s="162" t="s">
        <v>132</v>
      </c>
      <c r="G97" s="162"/>
    </row>
    <row r="98" spans="1:8" s="95" customFormat="1">
      <c r="A98" s="94"/>
      <c r="B98" s="94"/>
      <c r="C98" s="94"/>
      <c r="D98" s="94"/>
      <c r="E98" s="94"/>
      <c r="F98" s="94"/>
      <c r="G98" s="94"/>
    </row>
    <row r="99" spans="1:8" s="95" customFormat="1" ht="12.75" customHeight="1">
      <c r="A99" s="163" t="s">
        <v>262</v>
      </c>
      <c r="B99" s="163"/>
      <c r="C99" s="163"/>
      <c r="D99" s="163"/>
      <c r="E99" s="81"/>
      <c r="F99" s="164" t="s">
        <v>263</v>
      </c>
      <c r="G99" s="164"/>
    </row>
    <row r="100" spans="1:8" s="95" customFormat="1" ht="12.75" customHeight="1">
      <c r="A100" s="157" t="s">
        <v>133</v>
      </c>
      <c r="B100" s="157"/>
      <c r="C100" s="157"/>
      <c r="D100" s="157"/>
      <c r="E100" s="63" t="s">
        <v>131</v>
      </c>
      <c r="F100" s="158" t="s">
        <v>132</v>
      </c>
      <c r="G100" s="158"/>
    </row>
    <row r="101" spans="1:8" s="95" customFormat="1" ht="15">
      <c r="A101" s="82"/>
      <c r="B101" s="82"/>
      <c r="C101" s="82"/>
      <c r="D101" s="82"/>
      <c r="E101" s="83"/>
      <c r="F101" s="94"/>
      <c r="G101" s="94"/>
    </row>
    <row r="102" spans="1:8" s="95" customFormat="1" ht="15">
      <c r="A102" s="82"/>
      <c r="B102" s="82"/>
      <c r="C102" s="82"/>
      <c r="D102" s="82"/>
      <c r="E102" s="83"/>
      <c r="F102" s="94"/>
      <c r="G102" s="94"/>
    </row>
    <row r="103" spans="1:8" s="95" customFormat="1" ht="12.75" customHeight="1">
      <c r="E103" s="2"/>
      <c r="H103" s="84"/>
    </row>
  </sheetData>
  <mergeCells count="26">
    <mergeCell ref="A9:G9"/>
    <mergeCell ref="E2:G2"/>
    <mergeCell ref="E3:G3"/>
    <mergeCell ref="A5:G6"/>
    <mergeCell ref="A7:G7"/>
    <mergeCell ref="A8:G8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100:D100"/>
    <mergeCell ref="F100:G100"/>
    <mergeCell ref="A96:D96"/>
    <mergeCell ref="F96:G96"/>
    <mergeCell ref="A97:D97"/>
    <mergeCell ref="F97:G97"/>
    <mergeCell ref="A99:D99"/>
    <mergeCell ref="F99:G99"/>
  </mergeCells>
  <printOptions horizontalCentered="1"/>
  <pageMargins left="0.39370078740157483" right="0.19685039370078741" top="0.98425196850393704" bottom="0.78740157480314965" header="0.19685039370078741" footer="0"/>
  <pageSetup paperSize="9" scale="85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20" workbookViewId="0">
      <selection activeCell="H35" sqref="H35"/>
    </sheetView>
  </sheetViews>
  <sheetFormatPr defaultRowHeight="15"/>
  <cols>
    <col min="1" max="1" width="8" style="85" customWidth="1"/>
    <col min="2" max="2" width="1.5703125" style="85" hidden="1" customWidth="1"/>
    <col min="3" max="3" width="30.140625" style="85" customWidth="1"/>
    <col min="4" max="4" width="18.28515625" style="85" customWidth="1"/>
    <col min="5" max="5" width="0" style="85" hidden="1" customWidth="1"/>
    <col min="6" max="6" width="11.7109375" style="85" customWidth="1"/>
    <col min="7" max="7" width="13.140625" style="85" customWidth="1"/>
    <col min="8" max="8" width="14.7109375" style="85" customWidth="1"/>
    <col min="9" max="9" width="15.85546875" style="85" customWidth="1"/>
    <col min="10" max="16384" width="9.140625" style="85"/>
  </cols>
  <sheetData>
    <row r="1" spans="1:9">
      <c r="A1" s="125"/>
      <c r="B1" s="125"/>
      <c r="C1" s="125"/>
      <c r="D1" s="125"/>
      <c r="E1" s="125"/>
      <c r="F1" s="125"/>
      <c r="G1" s="139"/>
      <c r="H1" s="139"/>
      <c r="I1" s="125"/>
    </row>
    <row r="2" spans="1:9" ht="15.75">
      <c r="A2" s="125"/>
      <c r="B2" s="125"/>
      <c r="C2" s="125"/>
      <c r="D2" s="136"/>
      <c r="E2" s="125"/>
      <c r="F2" s="125"/>
      <c r="G2" s="138" t="s">
        <v>134</v>
      </c>
      <c r="H2" s="130"/>
      <c r="I2" s="130"/>
    </row>
    <row r="3" spans="1:9" ht="15.75">
      <c r="A3" s="125"/>
      <c r="B3" s="125"/>
      <c r="C3" s="125"/>
      <c r="D3" s="125"/>
      <c r="E3" s="125"/>
      <c r="F3" s="125"/>
      <c r="G3" s="138" t="s">
        <v>1</v>
      </c>
      <c r="H3" s="130"/>
      <c r="I3" s="130"/>
    </row>
    <row r="4" spans="1:9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5.75">
      <c r="A5" s="228" t="s">
        <v>135</v>
      </c>
      <c r="B5" s="199"/>
      <c r="C5" s="199"/>
      <c r="D5" s="199"/>
      <c r="E5" s="199"/>
      <c r="F5" s="199"/>
      <c r="G5" s="199"/>
      <c r="H5" s="199"/>
      <c r="I5" s="199"/>
    </row>
    <row r="6" spans="1:9" ht="15.75">
      <c r="A6" s="229" t="s">
        <v>136</v>
      </c>
      <c r="B6" s="199"/>
      <c r="C6" s="199"/>
      <c r="D6" s="199"/>
      <c r="E6" s="199"/>
      <c r="F6" s="199"/>
      <c r="G6" s="199"/>
      <c r="H6" s="199"/>
      <c r="I6" s="199"/>
    </row>
    <row r="7" spans="1:9" ht="15.75">
      <c r="A7" s="230" t="s">
        <v>3</v>
      </c>
      <c r="B7" s="231"/>
      <c r="C7" s="231"/>
      <c r="D7" s="231"/>
      <c r="E7" s="231"/>
      <c r="F7" s="231"/>
      <c r="G7" s="231"/>
      <c r="H7" s="231"/>
      <c r="I7" s="231"/>
    </row>
    <row r="8" spans="1:9">
      <c r="A8" s="198" t="s">
        <v>137</v>
      </c>
      <c r="B8" s="195"/>
      <c r="C8" s="195"/>
      <c r="D8" s="195"/>
      <c r="E8" s="195"/>
      <c r="F8" s="195"/>
      <c r="G8" s="195"/>
      <c r="H8" s="195"/>
      <c r="I8" s="195"/>
    </row>
    <row r="9" spans="1:9">
      <c r="A9" s="198" t="s">
        <v>138</v>
      </c>
      <c r="B9" s="195"/>
      <c r="C9" s="195"/>
      <c r="D9" s="195"/>
      <c r="E9" s="195"/>
      <c r="F9" s="195"/>
      <c r="G9" s="195"/>
      <c r="H9" s="195"/>
      <c r="I9" s="195"/>
    </row>
    <row r="10" spans="1:9">
      <c r="A10" s="198" t="s">
        <v>139</v>
      </c>
      <c r="B10" s="195"/>
      <c r="C10" s="195"/>
      <c r="D10" s="195"/>
      <c r="E10" s="195"/>
      <c r="F10" s="195"/>
      <c r="G10" s="195"/>
      <c r="H10" s="195"/>
      <c r="I10" s="195"/>
    </row>
    <row r="11" spans="1:9">
      <c r="A11" s="198" t="s">
        <v>140</v>
      </c>
      <c r="B11" s="199"/>
      <c r="C11" s="199"/>
      <c r="D11" s="199"/>
      <c r="E11" s="199"/>
      <c r="F11" s="199"/>
      <c r="G11" s="199"/>
      <c r="H11" s="199"/>
      <c r="I11" s="199"/>
    </row>
    <row r="12" spans="1:9">
      <c r="A12" s="194"/>
      <c r="B12" s="195"/>
      <c r="C12" s="195"/>
      <c r="D12" s="195"/>
      <c r="E12" s="195"/>
      <c r="F12" s="195"/>
      <c r="G12" s="195"/>
      <c r="H12" s="195"/>
      <c r="I12" s="195"/>
    </row>
    <row r="13" spans="1:9">
      <c r="A13" s="196" t="s">
        <v>141</v>
      </c>
      <c r="B13" s="197"/>
      <c r="C13" s="197"/>
      <c r="D13" s="197"/>
      <c r="E13" s="197"/>
      <c r="F13" s="197"/>
      <c r="G13" s="197"/>
      <c r="H13" s="197"/>
      <c r="I13" s="197"/>
    </row>
    <row r="14" spans="1:9">
      <c r="A14" s="198"/>
      <c r="B14" s="195"/>
      <c r="C14" s="195"/>
      <c r="D14" s="195"/>
      <c r="E14" s="195"/>
      <c r="F14" s="195"/>
      <c r="G14" s="195"/>
      <c r="H14" s="195"/>
      <c r="I14" s="195"/>
    </row>
    <row r="15" spans="1:9">
      <c r="A15" s="196" t="s">
        <v>274</v>
      </c>
      <c r="B15" s="197"/>
      <c r="C15" s="197"/>
      <c r="D15" s="197"/>
      <c r="E15" s="197"/>
      <c r="F15" s="197"/>
      <c r="G15" s="197"/>
      <c r="H15" s="197"/>
      <c r="I15" s="197"/>
    </row>
    <row r="16" spans="1:9">
      <c r="A16" s="140"/>
      <c r="B16" s="135"/>
      <c r="C16" s="135"/>
      <c r="D16" s="135"/>
      <c r="E16" s="135"/>
      <c r="F16" s="135"/>
      <c r="G16" s="135"/>
      <c r="H16" s="135"/>
      <c r="I16" s="135"/>
    </row>
    <row r="17" spans="1:9">
      <c r="A17" s="205" t="s">
        <v>276</v>
      </c>
      <c r="B17" s="195"/>
      <c r="C17" s="195"/>
      <c r="D17" s="195"/>
      <c r="E17" s="195"/>
      <c r="F17" s="195"/>
      <c r="G17" s="195"/>
      <c r="H17" s="195"/>
      <c r="I17" s="195"/>
    </row>
    <row r="18" spans="1:9">
      <c r="A18" s="198" t="s">
        <v>8</v>
      </c>
      <c r="B18" s="195"/>
      <c r="C18" s="195"/>
      <c r="D18" s="195"/>
      <c r="E18" s="195"/>
      <c r="F18" s="195"/>
      <c r="G18" s="195"/>
      <c r="H18" s="195"/>
      <c r="I18" s="195"/>
    </row>
    <row r="19" spans="1:9" s="87" customFormat="1">
      <c r="A19" s="206" t="s">
        <v>275</v>
      </c>
      <c r="B19" s="195"/>
      <c r="C19" s="195"/>
      <c r="D19" s="195"/>
      <c r="E19" s="195"/>
      <c r="F19" s="195"/>
      <c r="G19" s="195"/>
      <c r="H19" s="195"/>
      <c r="I19" s="195"/>
    </row>
    <row r="20" spans="1:9" s="88" customFormat="1" ht="47.25">
      <c r="A20" s="201" t="s">
        <v>9</v>
      </c>
      <c r="B20" s="201"/>
      <c r="C20" s="201" t="s">
        <v>10</v>
      </c>
      <c r="D20" s="202"/>
      <c r="E20" s="202"/>
      <c r="F20" s="202"/>
      <c r="G20" s="132" t="s">
        <v>142</v>
      </c>
      <c r="H20" s="132" t="s">
        <v>143</v>
      </c>
      <c r="I20" s="132" t="s">
        <v>144</v>
      </c>
    </row>
    <row r="21" spans="1:9" ht="15.75" customHeight="1">
      <c r="A21" s="127" t="s">
        <v>14</v>
      </c>
      <c r="B21" s="133" t="s">
        <v>145</v>
      </c>
      <c r="C21" s="203" t="s">
        <v>145</v>
      </c>
      <c r="D21" s="204"/>
      <c r="E21" s="204"/>
      <c r="F21" s="204"/>
      <c r="G21" s="141"/>
      <c r="H21" s="145">
        <f>H22+H28+H48</f>
        <v>781823.27</v>
      </c>
      <c r="I21" s="91">
        <v>670451.51</v>
      </c>
    </row>
    <row r="22" spans="1:9" ht="15.75">
      <c r="A22" s="126" t="s">
        <v>16</v>
      </c>
      <c r="B22" s="137" t="s">
        <v>146</v>
      </c>
      <c r="C22" s="200" t="s">
        <v>146</v>
      </c>
      <c r="D22" s="200"/>
      <c r="E22" s="200"/>
      <c r="F22" s="200"/>
      <c r="G22" s="142"/>
      <c r="H22" s="146">
        <f>H23+H24+H25+H26</f>
        <v>761732.34</v>
      </c>
      <c r="I22" s="92">
        <f>I23+I24+I25+I26</f>
        <v>644858.13</v>
      </c>
    </row>
    <row r="23" spans="1:9" ht="15.75">
      <c r="A23" s="126" t="s">
        <v>147</v>
      </c>
      <c r="B23" s="137" t="s">
        <v>84</v>
      </c>
      <c r="C23" s="200" t="s">
        <v>84</v>
      </c>
      <c r="D23" s="200"/>
      <c r="E23" s="200"/>
      <c r="F23" s="200"/>
      <c r="G23" s="142"/>
      <c r="H23" s="150">
        <v>413406.66</v>
      </c>
      <c r="I23" s="93">
        <v>321769.38</v>
      </c>
    </row>
    <row r="24" spans="1:9" ht="15.75">
      <c r="A24" s="126" t="s">
        <v>148</v>
      </c>
      <c r="B24" s="128" t="s">
        <v>149</v>
      </c>
      <c r="C24" s="213" t="s">
        <v>149</v>
      </c>
      <c r="D24" s="213"/>
      <c r="E24" s="213"/>
      <c r="F24" s="213"/>
      <c r="G24" s="142"/>
      <c r="H24" s="150">
        <v>331555.14</v>
      </c>
      <c r="I24" s="93">
        <v>308664.30000000005</v>
      </c>
    </row>
    <row r="25" spans="1:9" ht="15.75" customHeight="1">
      <c r="A25" s="126" t="s">
        <v>150</v>
      </c>
      <c r="B25" s="137" t="s">
        <v>151</v>
      </c>
      <c r="C25" s="213" t="s">
        <v>151</v>
      </c>
      <c r="D25" s="213"/>
      <c r="E25" s="213"/>
      <c r="F25" s="213"/>
      <c r="G25" s="142"/>
      <c r="H25" s="150">
        <v>10003.189999999999</v>
      </c>
      <c r="I25" s="93">
        <v>9327.59</v>
      </c>
    </row>
    <row r="26" spans="1:9" ht="15.75">
      <c r="A26" s="126" t="s">
        <v>152</v>
      </c>
      <c r="B26" s="128" t="s">
        <v>153</v>
      </c>
      <c r="C26" s="213" t="s">
        <v>153</v>
      </c>
      <c r="D26" s="213"/>
      <c r="E26" s="213"/>
      <c r="F26" s="213"/>
      <c r="G26" s="142"/>
      <c r="H26" s="150">
        <v>6767.35</v>
      </c>
      <c r="I26" s="93">
        <v>5096.8599999999997</v>
      </c>
    </row>
    <row r="27" spans="1:9" ht="15.75" customHeight="1">
      <c r="A27" s="126" t="s">
        <v>28</v>
      </c>
      <c r="B27" s="137" t="s">
        <v>154</v>
      </c>
      <c r="C27" s="213" t="s">
        <v>154</v>
      </c>
      <c r="D27" s="213"/>
      <c r="E27" s="213"/>
      <c r="F27" s="213"/>
      <c r="G27" s="142"/>
      <c r="H27" s="146"/>
      <c r="I27" s="92"/>
    </row>
    <row r="28" spans="1:9" ht="15.75" customHeight="1">
      <c r="A28" s="126" t="s">
        <v>50</v>
      </c>
      <c r="B28" s="137" t="s">
        <v>155</v>
      </c>
      <c r="C28" s="213" t="s">
        <v>155</v>
      </c>
      <c r="D28" s="213"/>
      <c r="E28" s="213"/>
      <c r="F28" s="213"/>
      <c r="G28" s="142"/>
      <c r="H28" s="146">
        <f>20090.93-1068.18</f>
        <v>19022.75</v>
      </c>
      <c r="I28" s="92">
        <f>25593.38-1346.64</f>
        <v>24246.74</v>
      </c>
    </row>
    <row r="29" spans="1:9" ht="15.75" customHeight="1">
      <c r="A29" s="126" t="s">
        <v>156</v>
      </c>
      <c r="B29" s="128" t="s">
        <v>157</v>
      </c>
      <c r="C29" s="213" t="s">
        <v>157</v>
      </c>
      <c r="D29" s="213"/>
      <c r="E29" s="213"/>
      <c r="F29" s="213"/>
      <c r="G29" s="142" t="s">
        <v>272</v>
      </c>
      <c r="H29" s="150">
        <f>20090.93-1068.18</f>
        <v>19022.75</v>
      </c>
      <c r="I29" s="93">
        <f>25593.38-1346.64</f>
        <v>24246.74</v>
      </c>
    </row>
    <row r="30" spans="1:9" ht="15.75" customHeight="1">
      <c r="A30" s="126" t="s">
        <v>158</v>
      </c>
      <c r="B30" s="128" t="s">
        <v>159</v>
      </c>
      <c r="C30" s="213" t="s">
        <v>159</v>
      </c>
      <c r="D30" s="213"/>
      <c r="E30" s="213"/>
      <c r="F30" s="213"/>
      <c r="G30" s="142"/>
      <c r="H30" s="150"/>
      <c r="I30" s="93"/>
    </row>
    <row r="31" spans="1:9" ht="15.75" customHeight="1">
      <c r="A31" s="127" t="s">
        <v>54</v>
      </c>
      <c r="B31" s="133" t="s">
        <v>160</v>
      </c>
      <c r="C31" s="203" t="s">
        <v>160</v>
      </c>
      <c r="D31" s="203"/>
      <c r="E31" s="203"/>
      <c r="F31" s="203"/>
      <c r="G31" s="141" t="s">
        <v>279</v>
      </c>
      <c r="H31" s="145">
        <f>H32+H33+H34+H35+H36+H37+H38+H40+H44</f>
        <v>778624.54000000015</v>
      </c>
      <c r="I31" s="91">
        <f>I32+I33+I34+I35+I36+I37+I38+I39+I40+I41+I42+I43+I44+I45</f>
        <v>668784.69999999984</v>
      </c>
    </row>
    <row r="32" spans="1:9" ht="15.75" customHeight="1">
      <c r="A32" s="126" t="s">
        <v>16</v>
      </c>
      <c r="B32" s="137" t="s">
        <v>161</v>
      </c>
      <c r="C32" s="213" t="s">
        <v>162</v>
      </c>
      <c r="D32" s="214"/>
      <c r="E32" s="214"/>
      <c r="F32" s="214"/>
      <c r="G32" s="142" t="s">
        <v>273</v>
      </c>
      <c r="H32" s="150">
        <v>634465.43000000005</v>
      </c>
      <c r="I32" s="93">
        <v>514582.77999999997</v>
      </c>
    </row>
    <row r="33" spans="1:9" ht="15.75" customHeight="1">
      <c r="A33" s="126" t="s">
        <v>28</v>
      </c>
      <c r="B33" s="137" t="s">
        <v>163</v>
      </c>
      <c r="C33" s="213" t="s">
        <v>164</v>
      </c>
      <c r="D33" s="214"/>
      <c r="E33" s="214"/>
      <c r="F33" s="214"/>
      <c r="G33" s="142"/>
      <c r="H33" s="150">
        <v>25641.43</v>
      </c>
      <c r="I33" s="93">
        <v>24603.33</v>
      </c>
    </row>
    <row r="34" spans="1:9" ht="15.75" customHeight="1">
      <c r="A34" s="126" t="s">
        <v>50</v>
      </c>
      <c r="B34" s="137" t="s">
        <v>165</v>
      </c>
      <c r="C34" s="213" t="s">
        <v>166</v>
      </c>
      <c r="D34" s="214"/>
      <c r="E34" s="214"/>
      <c r="F34" s="214"/>
      <c r="G34" s="142"/>
      <c r="H34" s="150">
        <v>28680.32</v>
      </c>
      <c r="I34" s="93">
        <v>43072.95</v>
      </c>
    </row>
    <row r="35" spans="1:9" ht="15.75">
      <c r="A35" s="126" t="s">
        <v>52</v>
      </c>
      <c r="B35" s="137" t="s">
        <v>167</v>
      </c>
      <c r="C35" s="200" t="s">
        <v>168</v>
      </c>
      <c r="D35" s="214"/>
      <c r="E35" s="214"/>
      <c r="F35" s="214"/>
      <c r="G35" s="142"/>
      <c r="H35" s="150">
        <v>204.36</v>
      </c>
      <c r="I35" s="93">
        <v>1359.33</v>
      </c>
    </row>
    <row r="36" spans="1:9" ht="15.75">
      <c r="A36" s="126" t="s">
        <v>79</v>
      </c>
      <c r="B36" s="137" t="s">
        <v>169</v>
      </c>
      <c r="C36" s="200" t="s">
        <v>170</v>
      </c>
      <c r="D36" s="214"/>
      <c r="E36" s="214"/>
      <c r="F36" s="214"/>
      <c r="G36" s="142"/>
      <c r="H36" s="150">
        <v>6974.95</v>
      </c>
      <c r="I36" s="93">
        <v>13957.88</v>
      </c>
    </row>
    <row r="37" spans="1:9" ht="15.75">
      <c r="A37" s="126" t="s">
        <v>171</v>
      </c>
      <c r="B37" s="137" t="s">
        <v>172</v>
      </c>
      <c r="C37" s="200" t="s">
        <v>173</v>
      </c>
      <c r="D37" s="214"/>
      <c r="E37" s="214"/>
      <c r="F37" s="214"/>
      <c r="G37" s="142"/>
      <c r="H37" s="150">
        <v>612.55999999999995</v>
      </c>
      <c r="I37" s="93">
        <v>1400.08</v>
      </c>
    </row>
    <row r="38" spans="1:9" ht="15.75" customHeight="1">
      <c r="A38" s="126" t="s">
        <v>174</v>
      </c>
      <c r="B38" s="137" t="s">
        <v>175</v>
      </c>
      <c r="C38" s="200" t="s">
        <v>176</v>
      </c>
      <c r="D38" s="214"/>
      <c r="E38" s="214"/>
      <c r="F38" s="214"/>
      <c r="G38" s="142"/>
      <c r="H38" s="150">
        <v>9998.39</v>
      </c>
      <c r="I38" s="93">
        <v>12113.34</v>
      </c>
    </row>
    <row r="39" spans="1:9" ht="15.75" customHeight="1">
      <c r="A39" s="126" t="s">
        <v>177</v>
      </c>
      <c r="B39" s="137" t="s">
        <v>178</v>
      </c>
      <c r="C39" s="213" t="s">
        <v>178</v>
      </c>
      <c r="D39" s="214"/>
      <c r="E39" s="214"/>
      <c r="F39" s="214"/>
      <c r="G39" s="142"/>
      <c r="H39" s="150"/>
      <c r="I39" s="93"/>
    </row>
    <row r="40" spans="1:9" ht="15.75" customHeight="1">
      <c r="A40" s="126" t="s">
        <v>179</v>
      </c>
      <c r="B40" s="137" t="s">
        <v>180</v>
      </c>
      <c r="C40" s="200" t="s">
        <v>180</v>
      </c>
      <c r="D40" s="214"/>
      <c r="E40" s="214"/>
      <c r="F40" s="214"/>
      <c r="G40" s="142"/>
      <c r="H40" s="150">
        <v>54977.93</v>
      </c>
      <c r="I40" s="93">
        <v>45243.74</v>
      </c>
    </row>
    <row r="41" spans="1:9" ht="15.75">
      <c r="A41" s="126" t="s">
        <v>181</v>
      </c>
      <c r="B41" s="137" t="s">
        <v>182</v>
      </c>
      <c r="C41" s="213" t="s">
        <v>183</v>
      </c>
      <c r="D41" s="202"/>
      <c r="E41" s="202"/>
      <c r="F41" s="202"/>
      <c r="G41" s="142"/>
      <c r="H41" s="150"/>
      <c r="I41" s="93"/>
    </row>
    <row r="42" spans="1:9" ht="15.75">
      <c r="A42" s="126" t="s">
        <v>184</v>
      </c>
      <c r="B42" s="137" t="s">
        <v>185</v>
      </c>
      <c r="C42" s="213" t="s">
        <v>186</v>
      </c>
      <c r="D42" s="214"/>
      <c r="E42" s="214"/>
      <c r="F42" s="214"/>
      <c r="G42" s="142"/>
      <c r="H42" s="150"/>
      <c r="I42" s="93"/>
    </row>
    <row r="43" spans="1:9" ht="15.75">
      <c r="A43" s="126" t="s">
        <v>187</v>
      </c>
      <c r="B43" s="137" t="s">
        <v>188</v>
      </c>
      <c r="C43" s="213" t="s">
        <v>189</v>
      </c>
      <c r="D43" s="214"/>
      <c r="E43" s="214"/>
      <c r="F43" s="214"/>
      <c r="G43" s="142"/>
      <c r="H43" s="150"/>
      <c r="I43" s="93"/>
    </row>
    <row r="44" spans="1:9" ht="15.75">
      <c r="A44" s="126" t="s">
        <v>190</v>
      </c>
      <c r="B44" s="137" t="s">
        <v>191</v>
      </c>
      <c r="C44" s="213" t="s">
        <v>192</v>
      </c>
      <c r="D44" s="214"/>
      <c r="E44" s="214"/>
      <c r="F44" s="214"/>
      <c r="G44" s="142"/>
      <c r="H44" s="150">
        <v>17069.169999999998</v>
      </c>
      <c r="I44" s="93">
        <v>12451.27</v>
      </c>
    </row>
    <row r="45" spans="1:9" ht="15.75">
      <c r="A45" s="126" t="s">
        <v>193</v>
      </c>
      <c r="B45" s="137" t="s">
        <v>194</v>
      </c>
      <c r="C45" s="207" t="s">
        <v>195</v>
      </c>
      <c r="D45" s="208"/>
      <c r="E45" s="208"/>
      <c r="F45" s="209"/>
      <c r="G45" s="142"/>
      <c r="H45" s="150"/>
      <c r="I45" s="93"/>
    </row>
    <row r="46" spans="1:9" ht="15.75">
      <c r="A46" s="133" t="s">
        <v>56</v>
      </c>
      <c r="B46" s="134" t="s">
        <v>196</v>
      </c>
      <c r="C46" s="210" t="s">
        <v>196</v>
      </c>
      <c r="D46" s="211"/>
      <c r="E46" s="211"/>
      <c r="F46" s="212"/>
      <c r="G46" s="141"/>
      <c r="H46" s="145">
        <v>3198.7299999997485</v>
      </c>
      <c r="I46" s="123">
        <f>I21-I31</f>
        <v>1666.8100000001723</v>
      </c>
    </row>
    <row r="47" spans="1:9" ht="15.75">
      <c r="A47" s="133" t="s">
        <v>82</v>
      </c>
      <c r="B47" s="133" t="s">
        <v>197</v>
      </c>
      <c r="C47" s="227" t="s">
        <v>197</v>
      </c>
      <c r="D47" s="211"/>
      <c r="E47" s="211"/>
      <c r="F47" s="212"/>
      <c r="G47" s="144"/>
      <c r="H47" s="123">
        <f>H48-H49-H50</f>
        <v>1068.18</v>
      </c>
      <c r="I47" s="123">
        <f>I48-I49-I50</f>
        <v>1346.64</v>
      </c>
    </row>
    <row r="48" spans="1:9" ht="15.75">
      <c r="A48" s="128" t="s">
        <v>198</v>
      </c>
      <c r="B48" s="137" t="s">
        <v>199</v>
      </c>
      <c r="C48" s="207" t="s">
        <v>200</v>
      </c>
      <c r="D48" s="208"/>
      <c r="E48" s="208"/>
      <c r="F48" s="209"/>
      <c r="G48" s="143" t="s">
        <v>272</v>
      </c>
      <c r="H48" s="146">
        <f>1068.18</f>
        <v>1068.18</v>
      </c>
      <c r="I48" s="124">
        <f>1346.64</f>
        <v>1346.64</v>
      </c>
    </row>
    <row r="49" spans="1:9" ht="15.75">
      <c r="A49" s="128" t="s">
        <v>28</v>
      </c>
      <c r="B49" s="137" t="s">
        <v>201</v>
      </c>
      <c r="C49" s="207" t="s">
        <v>201</v>
      </c>
      <c r="D49" s="208"/>
      <c r="E49" s="208"/>
      <c r="F49" s="209"/>
      <c r="G49" s="143"/>
      <c r="H49" s="150"/>
      <c r="I49" s="124"/>
    </row>
    <row r="50" spans="1:9" ht="15.75">
      <c r="A50" s="128" t="s">
        <v>202</v>
      </c>
      <c r="B50" s="137" t="s">
        <v>203</v>
      </c>
      <c r="C50" s="207" t="s">
        <v>204</v>
      </c>
      <c r="D50" s="208"/>
      <c r="E50" s="208"/>
      <c r="F50" s="209"/>
      <c r="G50" s="143"/>
      <c r="H50" s="150"/>
      <c r="I50" s="124"/>
    </row>
    <row r="51" spans="1:9" ht="15.75">
      <c r="A51" s="133" t="s">
        <v>89</v>
      </c>
      <c r="B51" s="134" t="s">
        <v>205</v>
      </c>
      <c r="C51" s="210" t="s">
        <v>205</v>
      </c>
      <c r="D51" s="211"/>
      <c r="E51" s="211"/>
      <c r="F51" s="212"/>
      <c r="G51" s="144"/>
      <c r="H51" s="150"/>
      <c r="I51" s="123"/>
    </row>
    <row r="52" spans="1:9" ht="15.75" customHeight="1">
      <c r="A52" s="133" t="s">
        <v>115</v>
      </c>
      <c r="B52" s="134" t="s">
        <v>206</v>
      </c>
      <c r="C52" s="226" t="s">
        <v>206</v>
      </c>
      <c r="D52" s="224"/>
      <c r="E52" s="224"/>
      <c r="F52" s="225"/>
      <c r="G52" s="144"/>
      <c r="H52" s="150"/>
      <c r="I52" s="123"/>
    </row>
    <row r="53" spans="1:9" ht="15.75">
      <c r="A53" s="133" t="s">
        <v>127</v>
      </c>
      <c r="B53" s="134" t="s">
        <v>207</v>
      </c>
      <c r="C53" s="210" t="s">
        <v>207</v>
      </c>
      <c r="D53" s="211"/>
      <c r="E53" s="211"/>
      <c r="F53" s="212"/>
      <c r="G53" s="144"/>
      <c r="H53" s="150"/>
      <c r="I53" s="123"/>
    </row>
    <row r="54" spans="1:9" ht="15.75" customHeight="1">
      <c r="A54" s="133" t="s">
        <v>208</v>
      </c>
      <c r="B54" s="133" t="s">
        <v>209</v>
      </c>
      <c r="C54" s="223" t="s">
        <v>209</v>
      </c>
      <c r="D54" s="224"/>
      <c r="E54" s="224"/>
      <c r="F54" s="225"/>
      <c r="G54" s="144"/>
      <c r="H54" s="145">
        <v>3198.7299999997485</v>
      </c>
      <c r="I54" s="123">
        <f>I46</f>
        <v>1666.8100000001723</v>
      </c>
    </row>
    <row r="55" spans="1:9" ht="15.75">
      <c r="A55" s="133" t="s">
        <v>16</v>
      </c>
      <c r="B55" s="133" t="s">
        <v>210</v>
      </c>
      <c r="C55" s="227" t="s">
        <v>210</v>
      </c>
      <c r="D55" s="211"/>
      <c r="E55" s="211"/>
      <c r="F55" s="212"/>
      <c r="G55" s="144"/>
      <c r="H55" s="150"/>
      <c r="I55" s="123"/>
    </row>
    <row r="56" spans="1:9" ht="15.75">
      <c r="A56" s="133" t="s">
        <v>211</v>
      </c>
      <c r="B56" s="134" t="s">
        <v>212</v>
      </c>
      <c r="C56" s="210" t="s">
        <v>212</v>
      </c>
      <c r="D56" s="211"/>
      <c r="E56" s="211"/>
      <c r="F56" s="212"/>
      <c r="G56" s="144"/>
      <c r="H56" s="145">
        <v>3198.7299999997485</v>
      </c>
      <c r="I56" s="123">
        <f>I54+I55</f>
        <v>1666.8100000001723</v>
      </c>
    </row>
    <row r="57" spans="1:9" ht="15.75">
      <c r="A57" s="128" t="s">
        <v>16</v>
      </c>
      <c r="B57" s="137" t="s">
        <v>213</v>
      </c>
      <c r="C57" s="207" t="s">
        <v>213</v>
      </c>
      <c r="D57" s="208"/>
      <c r="E57" s="208"/>
      <c r="F57" s="209"/>
      <c r="G57" s="143"/>
      <c r="H57" s="146"/>
      <c r="I57" s="92"/>
    </row>
    <row r="58" spans="1:9" ht="15.75">
      <c r="A58" s="128" t="s">
        <v>28</v>
      </c>
      <c r="B58" s="137" t="s">
        <v>214</v>
      </c>
      <c r="C58" s="207" t="s">
        <v>214</v>
      </c>
      <c r="D58" s="208"/>
      <c r="E58" s="208"/>
      <c r="F58" s="209"/>
      <c r="G58" s="143"/>
      <c r="H58" s="146"/>
      <c r="I58" s="92"/>
    </row>
    <row r="59" spans="1:9">
      <c r="A59" s="129"/>
      <c r="B59" s="129"/>
      <c r="C59" s="129"/>
      <c r="D59" s="129"/>
      <c r="E59" s="125"/>
      <c r="F59" s="125"/>
      <c r="G59" s="131"/>
      <c r="H59" s="131"/>
      <c r="I59" s="131"/>
    </row>
    <row r="60" spans="1:9" ht="15.75" customHeight="1">
      <c r="A60" s="222" t="s">
        <v>260</v>
      </c>
      <c r="B60" s="222"/>
      <c r="C60" s="222"/>
      <c r="D60" s="222"/>
      <c r="E60" s="222"/>
      <c r="F60" s="222"/>
      <c r="G60" s="156"/>
      <c r="H60" s="219" t="s">
        <v>261</v>
      </c>
      <c r="I60" s="219"/>
    </row>
    <row r="61" spans="1:9" s="87" customFormat="1" ht="14.25" customHeight="1">
      <c r="A61" s="221" t="s">
        <v>215</v>
      </c>
      <c r="B61" s="221"/>
      <c r="C61" s="221"/>
      <c r="D61" s="221"/>
      <c r="E61" s="221"/>
      <c r="F61" s="221"/>
      <c r="G61" s="155" t="s">
        <v>131</v>
      </c>
      <c r="H61" s="220" t="s">
        <v>132</v>
      </c>
      <c r="I61" s="220"/>
    </row>
    <row r="62" spans="1:9" s="87" customFormat="1">
      <c r="A62" s="151"/>
      <c r="B62" s="151"/>
      <c r="C62" s="151"/>
      <c r="D62" s="151"/>
      <c r="E62" s="151"/>
      <c r="F62" s="151"/>
      <c r="G62" s="151"/>
      <c r="H62" s="152"/>
      <c r="I62" s="152"/>
    </row>
    <row r="63" spans="1:9" s="87" customFormat="1" ht="14.25" customHeight="1">
      <c r="A63" s="215" t="s">
        <v>277</v>
      </c>
      <c r="B63" s="215"/>
      <c r="C63" s="215"/>
      <c r="D63" s="215"/>
      <c r="E63" s="215"/>
      <c r="F63" s="215"/>
      <c r="G63" s="153" t="s">
        <v>216</v>
      </c>
      <c r="H63" s="216" t="s">
        <v>263</v>
      </c>
      <c r="I63" s="216"/>
    </row>
    <row r="64" spans="1:9" s="87" customFormat="1" ht="14.25" customHeight="1">
      <c r="A64" s="217" t="s">
        <v>217</v>
      </c>
      <c r="B64" s="217"/>
      <c r="C64" s="217"/>
      <c r="D64" s="217"/>
      <c r="E64" s="217"/>
      <c r="F64" s="217"/>
      <c r="G64" s="154" t="s">
        <v>218</v>
      </c>
      <c r="H64" s="218" t="s">
        <v>132</v>
      </c>
      <c r="I64" s="218"/>
    </row>
    <row r="65" spans="1:10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10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10" ht="12.75" customHeight="1">
      <c r="A67" s="148"/>
      <c r="B67" s="148"/>
      <c r="C67" s="148"/>
      <c r="D67" s="148"/>
      <c r="E67" s="149"/>
      <c r="F67" s="148"/>
      <c r="G67" s="148"/>
      <c r="H67" s="147"/>
      <c r="I67" s="148"/>
      <c r="J67" s="5"/>
    </row>
  </sheetData>
  <mergeCells count="62">
    <mergeCell ref="A10:I10"/>
    <mergeCell ref="A5:I5"/>
    <mergeCell ref="A6:I6"/>
    <mergeCell ref="A7:I7"/>
    <mergeCell ref="A8:I8"/>
    <mergeCell ref="A9:I9"/>
    <mergeCell ref="C56:F56"/>
    <mergeCell ref="C57:F57"/>
    <mergeCell ref="C58:F58"/>
    <mergeCell ref="C54:F54"/>
    <mergeCell ref="C42:F42"/>
    <mergeCell ref="C43:F43"/>
    <mergeCell ref="C44:F44"/>
    <mergeCell ref="C52:F52"/>
    <mergeCell ref="C53:F53"/>
    <mergeCell ref="C47:F47"/>
    <mergeCell ref="C55:F55"/>
    <mergeCell ref="A63:F63"/>
    <mergeCell ref="H63:I63"/>
    <mergeCell ref="A64:F64"/>
    <mergeCell ref="H64:I64"/>
    <mergeCell ref="H60:I60"/>
    <mergeCell ref="H61:I61"/>
    <mergeCell ref="A61:F61"/>
    <mergeCell ref="A60:F60"/>
    <mergeCell ref="C51:F51"/>
    <mergeCell ref="C31:F31"/>
    <mergeCell ref="C32:F32"/>
    <mergeCell ref="C33:F33"/>
    <mergeCell ref="C34:F34"/>
    <mergeCell ref="C35:F35"/>
    <mergeCell ref="C36:F36"/>
    <mergeCell ref="C37:F37"/>
    <mergeCell ref="C38:F38"/>
    <mergeCell ref="C29:F29"/>
    <mergeCell ref="C30:F30"/>
    <mergeCell ref="C40:F40"/>
    <mergeCell ref="C41:F41"/>
    <mergeCell ref="C39:F39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A12:I12"/>
    <mergeCell ref="A13:I13"/>
    <mergeCell ref="A11:I11"/>
    <mergeCell ref="C22:F22"/>
    <mergeCell ref="C23:F23"/>
    <mergeCell ref="C20:F20"/>
    <mergeCell ref="C21:F21"/>
    <mergeCell ref="A14:I14"/>
    <mergeCell ref="A15:I15"/>
    <mergeCell ref="A17:I17"/>
    <mergeCell ref="A18:I18"/>
    <mergeCell ref="A19:I19"/>
    <mergeCell ref="A20:B20"/>
  </mergeCells>
  <printOptions horizontalCentered="1"/>
  <pageMargins left="0.39370078740157483" right="0" top="0.19685039370078741" bottom="0" header="0" footer="0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16" workbookViewId="0">
      <selection activeCell="B3" sqref="B3"/>
    </sheetView>
  </sheetViews>
  <sheetFormatPr defaultRowHeight="15"/>
  <cols>
    <col min="1" max="1" width="6" style="89" customWidth="1"/>
    <col min="2" max="2" width="32.85546875" style="86" customWidth="1"/>
    <col min="3" max="10" width="15.7109375" style="86" customWidth="1"/>
    <col min="11" max="11" width="13.140625" style="86" customWidth="1"/>
    <col min="12" max="13" width="15.7109375" style="86" customWidth="1"/>
    <col min="14" max="16384" width="9.140625" style="86"/>
  </cols>
  <sheetData>
    <row r="1" spans="1:13">
      <c r="A1" s="104"/>
      <c r="B1" s="104"/>
      <c r="C1" s="104"/>
      <c r="D1" s="104"/>
      <c r="E1" s="104"/>
      <c r="F1" s="104"/>
      <c r="G1" s="104"/>
      <c r="H1" s="104"/>
      <c r="I1" s="110"/>
      <c r="J1" s="110"/>
      <c r="K1" s="110"/>
      <c r="L1" s="104"/>
      <c r="M1" s="104"/>
    </row>
    <row r="2" spans="1:13">
      <c r="A2" s="104"/>
      <c r="B2" s="104"/>
      <c r="C2" s="104"/>
      <c r="D2" s="104"/>
      <c r="E2" s="104"/>
      <c r="F2" s="104"/>
      <c r="G2" s="104"/>
      <c r="H2" s="104"/>
      <c r="I2" s="108" t="s">
        <v>219</v>
      </c>
      <c r="J2" s="104"/>
      <c r="K2" s="104"/>
      <c r="L2" s="104"/>
      <c r="M2" s="104"/>
    </row>
    <row r="3" spans="1:13">
      <c r="A3" s="90" t="s">
        <v>220</v>
      </c>
      <c r="B3" s="104"/>
      <c r="C3" s="104"/>
      <c r="D3" s="104"/>
      <c r="E3" s="104"/>
      <c r="F3" s="104"/>
      <c r="G3" s="104"/>
      <c r="H3" s="104"/>
      <c r="I3" s="108" t="s">
        <v>221</v>
      </c>
      <c r="J3" s="104"/>
      <c r="K3" s="104"/>
      <c r="L3" s="104"/>
      <c r="M3" s="104"/>
    </row>
    <row r="5" spans="1:13">
      <c r="A5" s="233" t="s">
        <v>222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>
      <c r="A6" s="233" t="s">
        <v>223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8" spans="1:13">
      <c r="A8" s="233" t="s">
        <v>224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</row>
    <row r="10" spans="1:13" ht="15" customHeight="1">
      <c r="A10" s="232" t="s">
        <v>9</v>
      </c>
      <c r="B10" s="232" t="s">
        <v>225</v>
      </c>
      <c r="C10" s="232" t="s">
        <v>226</v>
      </c>
      <c r="D10" s="232" t="s">
        <v>227</v>
      </c>
      <c r="E10" s="232"/>
      <c r="F10" s="232"/>
      <c r="G10" s="232"/>
      <c r="H10" s="232"/>
      <c r="I10" s="232"/>
      <c r="J10" s="235"/>
      <c r="K10" s="235"/>
      <c r="L10" s="232"/>
      <c r="M10" s="232" t="s">
        <v>228</v>
      </c>
    </row>
    <row r="11" spans="1:13" ht="114">
      <c r="A11" s="232"/>
      <c r="B11" s="232"/>
      <c r="C11" s="232"/>
      <c r="D11" s="105" t="s">
        <v>229</v>
      </c>
      <c r="E11" s="105" t="s">
        <v>230</v>
      </c>
      <c r="F11" s="105" t="s">
        <v>231</v>
      </c>
      <c r="G11" s="105" t="s">
        <v>232</v>
      </c>
      <c r="H11" s="105" t="s">
        <v>233</v>
      </c>
      <c r="I11" s="111" t="s">
        <v>234</v>
      </c>
      <c r="J11" s="105" t="s">
        <v>235</v>
      </c>
      <c r="K11" s="113" t="s">
        <v>236</v>
      </c>
      <c r="L11" s="114" t="s">
        <v>237</v>
      </c>
      <c r="M11" s="232"/>
    </row>
    <row r="12" spans="1:13">
      <c r="A12" s="112">
        <v>1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5" t="s">
        <v>238</v>
      </c>
      <c r="L12" s="112">
        <v>12</v>
      </c>
      <c r="M12" s="112">
        <v>13</v>
      </c>
    </row>
    <row r="13" spans="1:13" ht="71.25">
      <c r="A13" s="105" t="s">
        <v>239</v>
      </c>
      <c r="B13" s="109" t="s">
        <v>240</v>
      </c>
      <c r="C13" s="120">
        <v>58226.8</v>
      </c>
      <c r="D13" s="120">
        <v>359642.51</v>
      </c>
      <c r="E13" s="120">
        <v>0</v>
      </c>
      <c r="F13" s="120">
        <v>115.73</v>
      </c>
      <c r="G13" s="120">
        <v>0</v>
      </c>
      <c r="H13" s="120">
        <v>0</v>
      </c>
      <c r="I13" s="120">
        <v>-361109.48</v>
      </c>
      <c r="J13" s="120">
        <v>0</v>
      </c>
      <c r="K13" s="120">
        <v>-0.3</v>
      </c>
      <c r="L13" s="120">
        <v>0</v>
      </c>
      <c r="M13" s="120">
        <v>56875.259999999995</v>
      </c>
    </row>
    <row r="14" spans="1:13">
      <c r="A14" s="106" t="s">
        <v>241</v>
      </c>
      <c r="B14" s="107" t="s">
        <v>242</v>
      </c>
      <c r="C14" s="122">
        <v>58226.8</v>
      </c>
      <c r="D14" s="122">
        <v>-4.4053649617126212E-13</v>
      </c>
      <c r="E14" s="122">
        <v>17426.689999999999</v>
      </c>
      <c r="F14" s="122">
        <v>115.73</v>
      </c>
      <c r="G14" s="122"/>
      <c r="H14" s="122"/>
      <c r="I14" s="122">
        <v>-18893.66</v>
      </c>
      <c r="J14" s="122"/>
      <c r="K14" s="122">
        <v>-0.3</v>
      </c>
      <c r="L14" s="122"/>
      <c r="M14" s="119">
        <v>56875.259999999995</v>
      </c>
    </row>
    <row r="15" spans="1:13">
      <c r="A15" s="106" t="s">
        <v>243</v>
      </c>
      <c r="B15" s="107" t="s">
        <v>244</v>
      </c>
      <c r="C15" s="122"/>
      <c r="D15" s="122">
        <v>359642.51</v>
      </c>
      <c r="E15" s="122">
        <v>-17426.689999999999</v>
      </c>
      <c r="F15" s="122"/>
      <c r="G15" s="122"/>
      <c r="H15" s="122"/>
      <c r="I15" s="122">
        <v>-342215.82</v>
      </c>
      <c r="J15" s="122"/>
      <c r="K15" s="122"/>
      <c r="L15" s="122"/>
      <c r="M15" s="119">
        <v>0</v>
      </c>
    </row>
    <row r="16" spans="1:13" ht="85.5">
      <c r="A16" s="105" t="s">
        <v>245</v>
      </c>
      <c r="B16" s="109" t="s">
        <v>246</v>
      </c>
      <c r="C16" s="120">
        <v>611784.81999999995</v>
      </c>
      <c r="D16" s="120">
        <v>267153.58999999997</v>
      </c>
      <c r="E16" s="120">
        <v>0</v>
      </c>
      <c r="F16" s="120">
        <v>235874.18999999997</v>
      </c>
      <c r="G16" s="120">
        <v>0</v>
      </c>
      <c r="H16" s="120">
        <v>0</v>
      </c>
      <c r="I16" s="120">
        <v>-276686.28000000003</v>
      </c>
      <c r="J16" s="120">
        <v>0</v>
      </c>
      <c r="K16" s="120">
        <v>0</v>
      </c>
      <c r="L16" s="120">
        <v>0</v>
      </c>
      <c r="M16" s="120">
        <v>838126.31999999983</v>
      </c>
    </row>
    <row r="17" spans="1:15" ht="15.75" customHeight="1">
      <c r="A17" s="106" t="s">
        <v>247</v>
      </c>
      <c r="B17" s="107" t="s">
        <v>242</v>
      </c>
      <c r="C17" s="122">
        <v>610000.31999999995</v>
      </c>
      <c r="D17" s="122">
        <v>23484.100000000006</v>
      </c>
      <c r="E17" s="122">
        <v>159.36000000000001</v>
      </c>
      <c r="F17" s="122">
        <v>235837.11</v>
      </c>
      <c r="G17" s="122"/>
      <c r="H17" s="122"/>
      <c r="I17" s="122">
        <v>-33071.94</v>
      </c>
      <c r="J17" s="122"/>
      <c r="K17" s="122"/>
      <c r="L17" s="122"/>
      <c r="M17" s="119">
        <v>836408.95</v>
      </c>
    </row>
    <row r="18" spans="1:15" ht="15.75" customHeight="1">
      <c r="A18" s="106" t="s">
        <v>248</v>
      </c>
      <c r="B18" s="107" t="s">
        <v>244</v>
      </c>
      <c r="C18" s="122">
        <v>1784.5</v>
      </c>
      <c r="D18" s="122">
        <v>243669.49</v>
      </c>
      <c r="E18" s="122">
        <v>-159.36000000000001</v>
      </c>
      <c r="F18" s="122">
        <v>37.08</v>
      </c>
      <c r="G18" s="122"/>
      <c r="H18" s="122"/>
      <c r="I18" s="122">
        <v>-243614.34</v>
      </c>
      <c r="J18" s="122"/>
      <c r="K18" s="122"/>
      <c r="L18" s="122"/>
      <c r="M18" s="119">
        <v>1717.3699999999953</v>
      </c>
    </row>
    <row r="19" spans="1:15" ht="116.25" customHeight="1">
      <c r="A19" s="105" t="s">
        <v>249</v>
      </c>
      <c r="B19" s="109" t="s">
        <v>250</v>
      </c>
      <c r="C19" s="120">
        <v>35318.04</v>
      </c>
      <c r="D19" s="120">
        <v>0</v>
      </c>
      <c r="E19" s="120">
        <v>0</v>
      </c>
      <c r="F19" s="120">
        <v>9955.7199999999993</v>
      </c>
      <c r="G19" s="120">
        <v>0</v>
      </c>
      <c r="H19" s="120">
        <v>0</v>
      </c>
      <c r="I19" s="120">
        <v>-10944.57</v>
      </c>
      <c r="J19" s="120">
        <v>0</v>
      </c>
      <c r="K19" s="120">
        <v>0</v>
      </c>
      <c r="L19" s="120">
        <v>0</v>
      </c>
      <c r="M19" s="120">
        <v>34329.19</v>
      </c>
    </row>
    <row r="20" spans="1:15" ht="15.75" customHeight="1">
      <c r="A20" s="106" t="s">
        <v>251</v>
      </c>
      <c r="B20" s="107" t="s">
        <v>242</v>
      </c>
      <c r="C20" s="122">
        <v>35318.04</v>
      </c>
      <c r="D20" s="122"/>
      <c r="E20" s="122"/>
      <c r="F20" s="122">
        <v>9955.7199999999993</v>
      </c>
      <c r="G20" s="122"/>
      <c r="H20" s="122"/>
      <c r="I20" s="122">
        <v>-10944.57</v>
      </c>
      <c r="J20" s="122"/>
      <c r="K20" s="122"/>
      <c r="L20" s="122"/>
      <c r="M20" s="119">
        <v>34329.19</v>
      </c>
    </row>
    <row r="21" spans="1:15" ht="15.75" customHeight="1">
      <c r="A21" s="106" t="s">
        <v>252</v>
      </c>
      <c r="B21" s="107" t="s">
        <v>244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19">
        <v>0</v>
      </c>
    </row>
    <row r="22" spans="1:15" ht="21" customHeight="1">
      <c r="A22" s="105" t="s">
        <v>253</v>
      </c>
      <c r="B22" s="109" t="s">
        <v>254</v>
      </c>
      <c r="C22" s="120">
        <v>4352.38</v>
      </c>
      <c r="D22" s="120">
        <v>708.34999999999945</v>
      </c>
      <c r="E22" s="120">
        <v>0</v>
      </c>
      <c r="F22" s="120">
        <v>4945.3700000000008</v>
      </c>
      <c r="G22" s="120">
        <v>0</v>
      </c>
      <c r="H22" s="120">
        <v>0</v>
      </c>
      <c r="I22" s="120">
        <v>-6767.35</v>
      </c>
      <c r="J22" s="120">
        <v>0</v>
      </c>
      <c r="K22" s="120">
        <v>0</v>
      </c>
      <c r="L22" s="120">
        <v>0</v>
      </c>
      <c r="M22" s="120">
        <v>3238.75</v>
      </c>
    </row>
    <row r="23" spans="1:15" ht="15.75" customHeight="1">
      <c r="A23" s="106" t="s">
        <v>255</v>
      </c>
      <c r="B23" s="107" t="s">
        <v>242</v>
      </c>
      <c r="C23" s="122">
        <v>100.86</v>
      </c>
      <c r="D23" s="122">
        <v>-9.0949470177292824E-13</v>
      </c>
      <c r="E23" s="122">
        <v>4477.76</v>
      </c>
      <c r="F23" s="122">
        <v>4535.5600000000004</v>
      </c>
      <c r="G23" s="122"/>
      <c r="H23" s="122"/>
      <c r="I23" s="122">
        <v>-6761.42</v>
      </c>
      <c r="J23" s="122"/>
      <c r="K23" s="122"/>
      <c r="L23" s="122"/>
      <c r="M23" s="119">
        <v>2352.7600000000002</v>
      </c>
    </row>
    <row r="24" spans="1:15" ht="15.75" customHeight="1">
      <c r="A24" s="106" t="s">
        <v>256</v>
      </c>
      <c r="B24" s="107" t="s">
        <v>244</v>
      </c>
      <c r="C24" s="122">
        <v>4251.5200000000004</v>
      </c>
      <c r="D24" s="122">
        <v>708.35000000000036</v>
      </c>
      <c r="E24" s="122">
        <v>-4477.76</v>
      </c>
      <c r="F24" s="122">
        <v>409.81</v>
      </c>
      <c r="G24" s="122"/>
      <c r="H24" s="122"/>
      <c r="I24" s="122">
        <v>-5.93</v>
      </c>
      <c r="J24" s="122"/>
      <c r="K24" s="122"/>
      <c r="L24" s="122"/>
      <c r="M24" s="119">
        <v>885.99000000000058</v>
      </c>
    </row>
    <row r="25" spans="1:15" ht="16.5" customHeight="1">
      <c r="A25" s="105" t="s">
        <v>257</v>
      </c>
      <c r="B25" s="109" t="s">
        <v>258</v>
      </c>
      <c r="C25" s="120">
        <v>709682.04</v>
      </c>
      <c r="D25" s="120">
        <v>627504.44999999995</v>
      </c>
      <c r="E25" s="120">
        <v>0</v>
      </c>
      <c r="F25" s="120">
        <v>250891.00999999998</v>
      </c>
      <c r="G25" s="120">
        <v>0</v>
      </c>
      <c r="H25" s="120">
        <v>0</v>
      </c>
      <c r="I25" s="120">
        <v>-655507.67999999993</v>
      </c>
      <c r="J25" s="120">
        <v>0</v>
      </c>
      <c r="K25" s="120">
        <v>-0.3</v>
      </c>
      <c r="L25" s="120">
        <v>0</v>
      </c>
      <c r="M25" s="120">
        <v>932569.52</v>
      </c>
    </row>
    <row r="26" spans="1:15">
      <c r="A26" s="121" t="s">
        <v>259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5" customFormat="1">
      <c r="A27" s="116"/>
      <c r="B27" s="116"/>
      <c r="C27" s="116"/>
      <c r="D27" s="116"/>
      <c r="E27" s="116"/>
      <c r="F27" s="104"/>
      <c r="G27" s="104"/>
      <c r="H27" s="104"/>
      <c r="I27" s="104"/>
      <c r="J27" s="104"/>
      <c r="K27" s="104"/>
      <c r="L27" s="104"/>
      <c r="M27" s="104"/>
    </row>
    <row r="28" spans="1:15" customFormat="1">
      <c r="A28" s="116"/>
      <c r="B28" s="116"/>
      <c r="C28" s="116"/>
      <c r="D28" s="116"/>
      <c r="E28" s="116"/>
      <c r="F28" s="104"/>
      <c r="G28" s="104"/>
      <c r="H28" s="104"/>
      <c r="I28" s="104"/>
      <c r="J28" s="104"/>
      <c r="K28" s="104"/>
      <c r="L28" s="104"/>
      <c r="M28" s="104"/>
      <c r="O28" s="84"/>
    </row>
    <row r="29" spans="1:15" customFormat="1">
      <c r="A29" s="117"/>
      <c r="B29" s="117"/>
      <c r="C29" s="117"/>
      <c r="D29" s="117"/>
      <c r="E29" s="118"/>
      <c r="F29" s="117"/>
      <c r="G29" s="117"/>
      <c r="H29" s="117"/>
      <c r="I29" s="117"/>
      <c r="J29" s="117"/>
      <c r="K29" s="117"/>
      <c r="L29" s="117"/>
      <c r="M29" s="117"/>
      <c r="O29" s="8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" right="0" top="0" bottom="0" header="0" footer="0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FBA3ketvr.</vt:lpstr>
      <vt:lpstr>VRA3ketvr</vt:lpstr>
      <vt:lpstr>20VSAFAS4priedas</vt:lpstr>
      <vt:lpstr>FBA3ketvr.!Print_Titles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2022-05-10T05:29:25Z</dcterms:modified>
</cp:coreProperties>
</file>